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FINANCIJSKI PLANOVI\FINANCIJSKI PLANOVI 2023. GODINA\"/>
    </mc:Choice>
  </mc:AlternateContent>
  <bookViews>
    <workbookView xWindow="0" yWindow="0" windowWidth="20730" windowHeight="1176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1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3" l="1"/>
  <c r="J55" i="3"/>
  <c r="F33" i="14"/>
  <c r="F251" i="14" l="1"/>
  <c r="G251" i="14"/>
  <c r="F261" i="14"/>
  <c r="G261" i="14"/>
  <c r="F253" i="14"/>
  <c r="F244" i="14"/>
  <c r="F224" i="14"/>
  <c r="F222" i="14"/>
  <c r="F216" i="14"/>
  <c r="F211" i="14"/>
  <c r="G189" i="14"/>
  <c r="F141" i="14"/>
  <c r="F128" i="14"/>
  <c r="G94" i="14"/>
  <c r="F94" i="14"/>
  <c r="F90" i="14"/>
  <c r="G90" i="14"/>
  <c r="H65" i="14"/>
  <c r="H63" i="14"/>
  <c r="F68" i="14"/>
  <c r="H68" i="14" s="1"/>
  <c r="F58" i="14"/>
  <c r="F37" i="14"/>
  <c r="H28" i="14"/>
  <c r="H31" i="14"/>
  <c r="H32" i="14"/>
  <c r="H34" i="14"/>
  <c r="H35" i="14"/>
  <c r="H37" i="14"/>
  <c r="H38" i="14"/>
  <c r="H39" i="14"/>
  <c r="H40" i="14"/>
  <c r="H41" i="14"/>
  <c r="H43" i="14"/>
  <c r="H44" i="14"/>
  <c r="H45" i="14"/>
  <c r="H46" i="14"/>
  <c r="H47" i="14"/>
  <c r="H48" i="14"/>
  <c r="H50" i="14"/>
  <c r="H51" i="14"/>
  <c r="H52" i="14"/>
  <c r="H53" i="14"/>
  <c r="H54" i="14"/>
  <c r="H55" i="14"/>
  <c r="H56" i="14"/>
  <c r="H57" i="14"/>
  <c r="H58" i="14"/>
  <c r="H59" i="14"/>
  <c r="H61" i="14"/>
  <c r="H62" i="14"/>
  <c r="H64" i="14"/>
  <c r="H66" i="14"/>
  <c r="H69" i="14"/>
  <c r="H70" i="14"/>
  <c r="H74" i="14"/>
  <c r="H75" i="14"/>
  <c r="H76" i="14"/>
  <c r="H77" i="14"/>
  <c r="H78" i="14"/>
  <c r="H80" i="14"/>
  <c r="H83" i="14"/>
  <c r="H86" i="14"/>
  <c r="H87" i="14"/>
  <c r="H90" i="14"/>
  <c r="H91" i="14"/>
  <c r="H93" i="14"/>
  <c r="H94" i="14"/>
  <c r="H95" i="14"/>
  <c r="H98" i="14"/>
  <c r="H99" i="14"/>
  <c r="H100" i="14"/>
  <c r="H101" i="14"/>
  <c r="H103" i="14"/>
  <c r="H104" i="14"/>
  <c r="H105" i="14"/>
  <c r="H106" i="14"/>
  <c r="H107" i="14"/>
  <c r="H109" i="14"/>
  <c r="H110" i="14"/>
  <c r="H111" i="14"/>
  <c r="H112" i="14"/>
  <c r="H113" i="14"/>
  <c r="H114" i="14"/>
  <c r="H115" i="14"/>
  <c r="H117" i="14"/>
  <c r="H119" i="14"/>
  <c r="H120" i="14"/>
  <c r="H121" i="14"/>
  <c r="H122" i="14"/>
  <c r="H123" i="14"/>
  <c r="H126" i="14"/>
  <c r="H128" i="14"/>
  <c r="H129" i="14"/>
  <c r="H132" i="14"/>
  <c r="H136" i="14"/>
  <c r="H137" i="14"/>
  <c r="H138" i="14"/>
  <c r="H139" i="14"/>
  <c r="H140" i="14"/>
  <c r="H142" i="14"/>
  <c r="H145" i="14"/>
  <c r="H148" i="14"/>
  <c r="H149" i="14"/>
  <c r="H153" i="14"/>
  <c r="H154" i="14"/>
  <c r="H155" i="14"/>
  <c r="H157" i="14"/>
  <c r="H159" i="14"/>
  <c r="H162" i="14"/>
  <c r="H163" i="14"/>
  <c r="H164" i="14"/>
  <c r="H165" i="14"/>
  <c r="H167" i="14"/>
  <c r="H168" i="14"/>
  <c r="H169" i="14"/>
  <c r="H170" i="14"/>
  <c r="H171" i="14"/>
  <c r="H173" i="14"/>
  <c r="H174" i="14"/>
  <c r="H175" i="14"/>
  <c r="H176" i="14"/>
  <c r="H177" i="14"/>
  <c r="H178" i="14"/>
  <c r="H179" i="14"/>
  <c r="H180" i="14"/>
  <c r="H182" i="14"/>
  <c r="H184" i="14"/>
  <c r="H185" i="14"/>
  <c r="H186" i="14"/>
  <c r="H187" i="14"/>
  <c r="H188" i="14"/>
  <c r="H191" i="14"/>
  <c r="H194" i="14"/>
  <c r="H198" i="14"/>
  <c r="H199" i="14"/>
  <c r="H200" i="14"/>
  <c r="H201" i="14"/>
  <c r="H202" i="14"/>
  <c r="H204" i="14"/>
  <c r="H205" i="14"/>
  <c r="H207" i="14"/>
  <c r="H208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9" i="14"/>
  <c r="H230" i="14"/>
  <c r="H231" i="14"/>
  <c r="H232" i="14"/>
  <c r="H233" i="14"/>
  <c r="H235" i="14"/>
  <c r="H238" i="14"/>
  <c r="H239" i="14"/>
  <c r="H242" i="14"/>
  <c r="H243" i="14"/>
  <c r="H244" i="14"/>
  <c r="H245" i="14"/>
  <c r="H246" i="14"/>
  <c r="H249" i="14"/>
  <c r="H250" i="14"/>
  <c r="H253" i="14"/>
  <c r="H254" i="14"/>
  <c r="H256" i="14"/>
  <c r="H257" i="14"/>
  <c r="H258" i="14"/>
  <c r="H260" i="14"/>
  <c r="H265" i="14"/>
  <c r="H266" i="14"/>
  <c r="H267" i="14"/>
  <c r="H268" i="14"/>
  <c r="H269" i="14"/>
  <c r="H270" i="14"/>
  <c r="H271" i="14"/>
  <c r="H275" i="14"/>
  <c r="H276" i="14"/>
  <c r="H277" i="14"/>
  <c r="H278" i="14"/>
  <c r="H279" i="14"/>
  <c r="H280" i="14"/>
  <c r="H281" i="14"/>
  <c r="H14" i="14"/>
  <c r="H15" i="14"/>
  <c r="H17" i="14"/>
  <c r="H18" i="14"/>
  <c r="H19" i="14"/>
  <c r="H22" i="14"/>
  <c r="F18" i="14"/>
  <c r="F16" i="14"/>
  <c r="H16" i="14" s="1"/>
  <c r="F210" i="14" l="1"/>
  <c r="F67" i="14"/>
  <c r="H67" i="14" s="1"/>
  <c r="H210" i="14" l="1"/>
  <c r="F209" i="14"/>
  <c r="H209" i="14" s="1"/>
  <c r="F274" i="14"/>
  <c r="F92" i="14"/>
  <c r="F97" i="14"/>
  <c r="F102" i="14"/>
  <c r="H102" i="14" s="1"/>
  <c r="F108" i="14"/>
  <c r="F116" i="14"/>
  <c r="H116" i="14" s="1"/>
  <c r="F118" i="14"/>
  <c r="F125" i="14"/>
  <c r="F127" i="14"/>
  <c r="H127" i="14" s="1"/>
  <c r="F131" i="14"/>
  <c r="F135" i="14"/>
  <c r="F134" i="14" s="1"/>
  <c r="F144" i="14"/>
  <c r="F143" i="14" s="1"/>
  <c r="F152" i="14"/>
  <c r="F156" i="14"/>
  <c r="H156" i="14" s="1"/>
  <c r="F158" i="14"/>
  <c r="H158" i="14" s="1"/>
  <c r="F161" i="14"/>
  <c r="F166" i="14"/>
  <c r="F172" i="14"/>
  <c r="F181" i="14"/>
  <c r="F183" i="14"/>
  <c r="F190" i="14"/>
  <c r="H190" i="14" s="1"/>
  <c r="F193" i="14"/>
  <c r="F197" i="14"/>
  <c r="F203" i="14"/>
  <c r="H203" i="14" s="1"/>
  <c r="F196" i="14" l="1"/>
  <c r="F192" i="14"/>
  <c r="H192" i="14" s="1"/>
  <c r="H193" i="14"/>
  <c r="F189" i="14"/>
  <c r="H189" i="14" s="1"/>
  <c r="F160" i="14"/>
  <c r="F151" i="14"/>
  <c r="H151" i="14" s="1"/>
  <c r="H152" i="14"/>
  <c r="F133" i="14"/>
  <c r="F130" i="14"/>
  <c r="H130" i="14" s="1"/>
  <c r="H131" i="14"/>
  <c r="F124" i="14"/>
  <c r="H124" i="14" s="1"/>
  <c r="H125" i="14"/>
  <c r="F96" i="14"/>
  <c r="F88" i="14" s="1"/>
  <c r="F89" i="14"/>
  <c r="H92" i="14"/>
  <c r="F241" i="14"/>
  <c r="F242" i="14"/>
  <c r="F73" i="14"/>
  <c r="F82" i="14"/>
  <c r="F79" i="14"/>
  <c r="G79" i="14"/>
  <c r="G82" i="14"/>
  <c r="G81" i="14" s="1"/>
  <c r="F49" i="14"/>
  <c r="H49" i="14" s="1"/>
  <c r="F60" i="14"/>
  <c r="F42" i="14"/>
  <c r="G42" i="14"/>
  <c r="F14" i="14"/>
  <c r="F13" i="14" s="1"/>
  <c r="H13" i="14" s="1"/>
  <c r="F21" i="14"/>
  <c r="G21" i="14"/>
  <c r="G14" i="14"/>
  <c r="G18" i="14"/>
  <c r="G152" i="14"/>
  <c r="F234" i="14"/>
  <c r="H234" i="14" s="1"/>
  <c r="F228" i="14"/>
  <c r="G228" i="14"/>
  <c r="G227" i="14" s="1"/>
  <c r="G222" i="14"/>
  <c r="G224" i="14"/>
  <c r="G211" i="14"/>
  <c r="F259" i="14"/>
  <c r="H259" i="14" s="1"/>
  <c r="G259" i="14"/>
  <c r="F255" i="14"/>
  <c r="G255" i="14"/>
  <c r="F269" i="14"/>
  <c r="F268" i="14" s="1"/>
  <c r="F267" i="14" s="1"/>
  <c r="G269" i="14"/>
  <c r="G268" i="14" s="1"/>
  <c r="F280" i="14"/>
  <c r="F273" i="14" s="1"/>
  <c r="G280" i="14"/>
  <c r="G274" i="14"/>
  <c r="H274" i="14" s="1"/>
  <c r="G253" i="14"/>
  <c r="G244" i="14"/>
  <c r="G242" i="14"/>
  <c r="G234" i="14"/>
  <c r="G216" i="14"/>
  <c r="G203" i="14"/>
  <c r="G197" i="14"/>
  <c r="G196" i="14" s="1"/>
  <c r="G193" i="14"/>
  <c r="G192" i="14" s="1"/>
  <c r="G190" i="14"/>
  <c r="G183" i="14"/>
  <c r="H183" i="14" s="1"/>
  <c r="G181" i="14"/>
  <c r="H181" i="14" s="1"/>
  <c r="G172" i="14"/>
  <c r="H172" i="14" s="1"/>
  <c r="G166" i="14"/>
  <c r="H166" i="14" s="1"/>
  <c r="G161" i="14"/>
  <c r="H161" i="14" s="1"/>
  <c r="G158" i="14"/>
  <c r="G156" i="14"/>
  <c r="G144" i="14"/>
  <c r="H144" i="14" s="1"/>
  <c r="G143" i="14"/>
  <c r="H143" i="14" s="1"/>
  <c r="G141" i="14"/>
  <c r="H141" i="14" s="1"/>
  <c r="G135" i="14"/>
  <c r="H135" i="14" s="1"/>
  <c r="G131" i="14"/>
  <c r="G130" i="14" s="1"/>
  <c r="G128" i="14"/>
  <c r="G127" i="14" s="1"/>
  <c r="G125" i="14"/>
  <c r="G124" i="14" s="1"/>
  <c r="G118" i="14"/>
  <c r="H118" i="14" s="1"/>
  <c r="G116" i="14"/>
  <c r="G108" i="14"/>
  <c r="H108" i="14" s="1"/>
  <c r="G102" i="14"/>
  <c r="G97" i="14"/>
  <c r="H97" i="14" s="1"/>
  <c r="G92" i="14"/>
  <c r="G89" i="14" s="1"/>
  <c r="H89" i="14" s="1"/>
  <c r="G73" i="14"/>
  <c r="G72" i="14" s="1"/>
  <c r="G71" i="14" s="1"/>
  <c r="G68" i="14"/>
  <c r="G67" i="14" s="1"/>
  <c r="G60" i="14"/>
  <c r="G58" i="14"/>
  <c r="G49" i="14"/>
  <c r="G37" i="14"/>
  <c r="G27" i="14"/>
  <c r="G26" i="14" s="1"/>
  <c r="F27" i="14"/>
  <c r="G16" i="14"/>
  <c r="F272" i="14" l="1"/>
  <c r="F252" i="14"/>
  <c r="H255" i="14"/>
  <c r="H252" i="14"/>
  <c r="F240" i="14"/>
  <c r="H241" i="14"/>
  <c r="F227" i="14"/>
  <c r="H227" i="14" s="1"/>
  <c r="H228" i="14"/>
  <c r="H197" i="14"/>
  <c r="F195" i="14"/>
  <c r="H196" i="14"/>
  <c r="F150" i="14"/>
  <c r="F85" i="14"/>
  <c r="H73" i="14"/>
  <c r="F81" i="14"/>
  <c r="H81" i="14" s="1"/>
  <c r="H82" i="14"/>
  <c r="F72" i="14"/>
  <c r="H79" i="14"/>
  <c r="H60" i="14"/>
  <c r="H42" i="14"/>
  <c r="F36" i="14"/>
  <c r="F26" i="14"/>
  <c r="H26" i="14" s="1"/>
  <c r="H27" i="14"/>
  <c r="F24" i="14"/>
  <c r="F20" i="14"/>
  <c r="H20" i="14" s="1"/>
  <c r="H21" i="14"/>
  <c r="G160" i="14"/>
  <c r="H160" i="14" s="1"/>
  <c r="F226" i="14"/>
  <c r="G20" i="14"/>
  <c r="G267" i="14"/>
  <c r="G241" i="14"/>
  <c r="G273" i="14"/>
  <c r="G272" i="14" s="1"/>
  <c r="G13" i="14"/>
  <c r="G12" i="14" s="1"/>
  <c r="G210" i="14"/>
  <c r="G252" i="14"/>
  <c r="F264" i="14"/>
  <c r="G24" i="14"/>
  <c r="G96" i="14"/>
  <c r="H96" i="14" s="1"/>
  <c r="G134" i="14"/>
  <c r="H134" i="14" s="1"/>
  <c r="G151" i="14"/>
  <c r="G36" i="14"/>
  <c r="G33" i="14" s="1"/>
  <c r="H33" i="14" s="1"/>
  <c r="G195" i="14"/>
  <c r="G226" i="14"/>
  <c r="G240" i="14"/>
  <c r="H273" i="14" l="1"/>
  <c r="H272" i="14"/>
  <c r="H264" i="14"/>
  <c r="F248" i="14"/>
  <c r="H251" i="14"/>
  <c r="F237" i="14"/>
  <c r="H237" i="14" s="1"/>
  <c r="H240" i="14"/>
  <c r="F206" i="14"/>
  <c r="H226" i="14"/>
  <c r="H195" i="14"/>
  <c r="F147" i="14"/>
  <c r="G150" i="14"/>
  <c r="H150" i="14" s="1"/>
  <c r="G133" i="14"/>
  <c r="H133" i="14" s="1"/>
  <c r="G88" i="14"/>
  <c r="H88" i="14" s="1"/>
  <c r="F71" i="14"/>
  <c r="H72" i="14"/>
  <c r="H36" i="14"/>
  <c r="H24" i="14"/>
  <c r="F12" i="14"/>
  <c r="G209" i="14"/>
  <c r="G11" i="14"/>
  <c r="G264" i="14"/>
  <c r="G282" i="14" s="1"/>
  <c r="G237" i="14"/>
  <c r="G206" i="14"/>
  <c r="G248" i="14"/>
  <c r="G30" i="14"/>
  <c r="H248" i="14" l="1"/>
  <c r="H206" i="14"/>
  <c r="G147" i="14"/>
  <c r="H147" i="14" s="1"/>
  <c r="G85" i="14"/>
  <c r="H85" i="14" s="1"/>
  <c r="F30" i="14"/>
  <c r="H71" i="14"/>
  <c r="F11" i="14"/>
  <c r="H12" i="14"/>
  <c r="G9" i="14"/>
  <c r="H30" i="14" l="1"/>
  <c r="F9" i="14"/>
  <c r="H9" i="14" s="1"/>
  <c r="H11" i="14"/>
  <c r="G39" i="8"/>
  <c r="F39" i="8"/>
  <c r="E38" i="8"/>
  <c r="F38" i="8" s="1"/>
  <c r="C38" i="8"/>
  <c r="C37" i="8" s="1"/>
  <c r="D38" i="8"/>
  <c r="D37" i="8" s="1"/>
  <c r="F282" i="14" l="1"/>
  <c r="E37" i="8"/>
  <c r="G38" i="8"/>
  <c r="K49" i="3"/>
  <c r="K50" i="3"/>
  <c r="J49" i="3"/>
  <c r="J50" i="3"/>
  <c r="I46" i="3"/>
  <c r="G48" i="3"/>
  <c r="G47" i="3" s="1"/>
  <c r="I48" i="3"/>
  <c r="J47" i="3" l="1"/>
  <c r="G46" i="3"/>
  <c r="J46" i="3" s="1"/>
  <c r="K48" i="3"/>
  <c r="J48" i="3"/>
  <c r="G37" i="8"/>
  <c r="F37" i="8"/>
  <c r="H25" i="3"/>
  <c r="H48" i="3"/>
  <c r="H47" i="3" s="1"/>
  <c r="K47" i="3" l="1"/>
  <c r="H46" i="3"/>
  <c r="K46" i="3" s="1"/>
  <c r="C22" i="8"/>
  <c r="K15" i="3" l="1"/>
  <c r="J15" i="3"/>
  <c r="H13" i="3" l="1"/>
  <c r="I13" i="3"/>
  <c r="G13" i="3"/>
  <c r="G45" i="10" l="1"/>
  <c r="G46" i="10"/>
  <c r="G47" i="10"/>
  <c r="F45" i="10"/>
  <c r="F46" i="10"/>
  <c r="F47" i="10"/>
  <c r="G88" i="10"/>
  <c r="G89" i="10"/>
  <c r="G90" i="10"/>
  <c r="F88" i="10"/>
  <c r="F89" i="10"/>
  <c r="F90" i="10"/>
  <c r="E87" i="10"/>
  <c r="D87" i="10"/>
  <c r="C87" i="10"/>
  <c r="E85" i="10"/>
  <c r="G85" i="10" s="1"/>
  <c r="D85" i="10"/>
  <c r="C85" i="10"/>
  <c r="G83" i="10"/>
  <c r="F83" i="10"/>
  <c r="E82" i="10"/>
  <c r="G82" i="10" s="1"/>
  <c r="D82" i="10"/>
  <c r="C82" i="10"/>
  <c r="F82" i="10" s="1"/>
  <c r="G80" i="10"/>
  <c r="F80" i="10"/>
  <c r="E77" i="10"/>
  <c r="D77" i="10"/>
  <c r="C77" i="10"/>
  <c r="F77" i="10" s="1"/>
  <c r="E71" i="10"/>
  <c r="D71" i="10"/>
  <c r="C71" i="10"/>
  <c r="E67" i="10"/>
  <c r="G67" i="10" s="1"/>
  <c r="D67" i="10"/>
  <c r="C67" i="10"/>
  <c r="G65" i="10"/>
  <c r="F65" i="10"/>
  <c r="G64" i="10"/>
  <c r="F64" i="10"/>
  <c r="E63" i="10"/>
  <c r="D63" i="10"/>
  <c r="G62" i="10"/>
  <c r="F62" i="10"/>
  <c r="E61" i="10"/>
  <c r="D61" i="10"/>
  <c r="C61" i="10"/>
  <c r="G60" i="10"/>
  <c r="F60" i="10"/>
  <c r="E59" i="10"/>
  <c r="D59" i="10"/>
  <c r="C59" i="10"/>
  <c r="E57" i="10"/>
  <c r="G57" i="10" s="1"/>
  <c r="D57" i="10"/>
  <c r="C57" i="10"/>
  <c r="G51" i="10"/>
  <c r="F51" i="10"/>
  <c r="E50" i="10"/>
  <c r="G50" i="10" s="1"/>
  <c r="D50" i="10"/>
  <c r="C50" i="10"/>
  <c r="E44" i="10"/>
  <c r="D44" i="10"/>
  <c r="C44" i="10"/>
  <c r="E42" i="10"/>
  <c r="G42" i="10" s="1"/>
  <c r="D42" i="10"/>
  <c r="C42" i="10"/>
  <c r="G40" i="10"/>
  <c r="F40" i="10"/>
  <c r="E39" i="10"/>
  <c r="D39" i="10"/>
  <c r="C39" i="10"/>
  <c r="G37" i="10"/>
  <c r="F37" i="10"/>
  <c r="E34" i="10"/>
  <c r="G34" i="10" s="1"/>
  <c r="D34" i="10"/>
  <c r="C34" i="10"/>
  <c r="E28" i="10"/>
  <c r="G28" i="10" s="1"/>
  <c r="D28" i="10"/>
  <c r="C28" i="10"/>
  <c r="E24" i="10"/>
  <c r="D24" i="10"/>
  <c r="D20" i="10" s="1"/>
  <c r="C24" i="10"/>
  <c r="C20" i="10" s="1"/>
  <c r="D18" i="10"/>
  <c r="C18" i="10"/>
  <c r="D16" i="10"/>
  <c r="C16" i="10"/>
  <c r="E14" i="10"/>
  <c r="D14" i="10"/>
  <c r="C14" i="10"/>
  <c r="E7" i="10"/>
  <c r="D7" i="10"/>
  <c r="C7" i="10"/>
  <c r="D6" i="10" l="1"/>
  <c r="F28" i="10"/>
  <c r="C63" i="10"/>
  <c r="C6" i="10"/>
  <c r="G63" i="10"/>
  <c r="G14" i="10"/>
  <c r="E49" i="10"/>
  <c r="F57" i="10"/>
  <c r="G59" i="10"/>
  <c r="G71" i="10"/>
  <c r="G77" i="10"/>
  <c r="G39" i="10"/>
  <c r="G24" i="10"/>
  <c r="G61" i="10"/>
  <c r="F85" i="10"/>
  <c r="F44" i="10"/>
  <c r="G44" i="10"/>
  <c r="G49" i="10"/>
  <c r="G87" i="10"/>
  <c r="D49" i="10"/>
  <c r="C49" i="10"/>
  <c r="F67" i="10"/>
  <c r="F50" i="10"/>
  <c r="F14" i="10"/>
  <c r="F24" i="10"/>
  <c r="F34" i="10"/>
  <c r="F39" i="10"/>
  <c r="F42" i="10"/>
  <c r="F49" i="10"/>
  <c r="F59" i="10"/>
  <c r="F61" i="10"/>
  <c r="F63" i="10"/>
  <c r="F71" i="10"/>
  <c r="F87" i="10"/>
  <c r="E23" i="10"/>
  <c r="E22" i="10" l="1"/>
  <c r="F23" i="10"/>
  <c r="G23" i="10"/>
  <c r="E21" i="10" l="1"/>
  <c r="F22" i="10"/>
  <c r="G22" i="10"/>
  <c r="E20" i="10" l="1"/>
  <c r="G21" i="10"/>
  <c r="F21" i="10"/>
  <c r="F20" i="10" l="1"/>
  <c r="G20" i="10"/>
  <c r="E19" i="10"/>
  <c r="G19" i="10" l="1"/>
  <c r="F19" i="10"/>
  <c r="E18" i="10"/>
  <c r="G18" i="10" l="1"/>
  <c r="E17" i="10"/>
  <c r="F18" i="10"/>
  <c r="E16" i="10" l="1"/>
  <c r="G17" i="10"/>
  <c r="F17" i="10"/>
  <c r="G16" i="10" l="1"/>
  <c r="F16" i="10"/>
  <c r="E6" i="10"/>
  <c r="G9" i="11"/>
  <c r="G10" i="11"/>
  <c r="G8" i="8"/>
  <c r="G10" i="8"/>
  <c r="G12" i="8"/>
  <c r="G14" i="8"/>
  <c r="G15" i="8"/>
  <c r="G16" i="8"/>
  <c r="G18" i="8"/>
  <c r="G20" i="8"/>
  <c r="G23" i="8"/>
  <c r="G25" i="8"/>
  <c r="G27" i="8"/>
  <c r="G29" i="8"/>
  <c r="G30" i="8"/>
  <c r="G31" i="8"/>
  <c r="G33" i="8"/>
  <c r="G35" i="8"/>
  <c r="K59" i="3"/>
  <c r="K60" i="3"/>
  <c r="K61" i="3"/>
  <c r="K63" i="3"/>
  <c r="K65" i="3"/>
  <c r="K66" i="3"/>
  <c r="K69" i="3"/>
  <c r="K70" i="3"/>
  <c r="K71" i="3"/>
  <c r="K73" i="3"/>
  <c r="K74" i="3"/>
  <c r="K75" i="3"/>
  <c r="K76" i="3"/>
  <c r="K77" i="3"/>
  <c r="K78" i="3"/>
  <c r="K80" i="3"/>
  <c r="K81" i="3"/>
  <c r="K82" i="3"/>
  <c r="K83" i="3"/>
  <c r="K84" i="3"/>
  <c r="K85" i="3"/>
  <c r="K86" i="3"/>
  <c r="K87" i="3"/>
  <c r="K88" i="3"/>
  <c r="K90" i="3"/>
  <c r="K91" i="3"/>
  <c r="K92" i="3"/>
  <c r="K93" i="3"/>
  <c r="K94" i="3"/>
  <c r="K95" i="3"/>
  <c r="K98" i="3"/>
  <c r="K99" i="3"/>
  <c r="K102" i="3"/>
  <c r="K105" i="3"/>
  <c r="K106" i="3"/>
  <c r="K110" i="3"/>
  <c r="K113" i="3"/>
  <c r="K115" i="3"/>
  <c r="K116" i="3"/>
  <c r="K117" i="3"/>
  <c r="K118" i="3"/>
  <c r="K119" i="3"/>
  <c r="K120" i="3"/>
  <c r="K122" i="3"/>
  <c r="K125" i="3"/>
  <c r="K13" i="3"/>
  <c r="K14" i="3"/>
  <c r="K17" i="3"/>
  <c r="K18" i="3"/>
  <c r="K20" i="3"/>
  <c r="K21" i="3"/>
  <c r="K22" i="3"/>
  <c r="K23" i="3"/>
  <c r="K26" i="3"/>
  <c r="K28" i="3"/>
  <c r="K31" i="3"/>
  <c r="K34" i="3"/>
  <c r="K36" i="3"/>
  <c r="K37" i="3"/>
  <c r="K40" i="3"/>
  <c r="K41" i="3"/>
  <c r="K45" i="3"/>
  <c r="K22" i="1"/>
  <c r="K24" i="1"/>
  <c r="K25" i="1"/>
  <c r="K21" i="1"/>
  <c r="K11" i="1"/>
  <c r="K12" i="1"/>
  <c r="K14" i="1"/>
  <c r="K15" i="1"/>
  <c r="D34" i="8"/>
  <c r="D32" i="8"/>
  <c r="D28" i="8"/>
  <c r="D26" i="8"/>
  <c r="D24" i="8"/>
  <c r="D22" i="8"/>
  <c r="D19" i="8"/>
  <c r="D17" i="8"/>
  <c r="D13" i="8"/>
  <c r="D11" i="8"/>
  <c r="D9" i="8"/>
  <c r="D7" i="8"/>
  <c r="D8" i="11"/>
  <c r="D7" i="11" s="1"/>
  <c r="D21" i="8" l="1"/>
  <c r="D6" i="8"/>
  <c r="G6" i="10"/>
  <c r="F6" i="10"/>
  <c r="F8" i="8" l="1"/>
  <c r="F10" i="8"/>
  <c r="F12" i="8"/>
  <c r="F14" i="8"/>
  <c r="F15" i="8"/>
  <c r="F16" i="8"/>
  <c r="F18" i="8"/>
  <c r="F20" i="8"/>
  <c r="F23" i="8"/>
  <c r="F25" i="8"/>
  <c r="F27" i="8"/>
  <c r="F29" i="8"/>
  <c r="F30" i="8"/>
  <c r="F31" i="8"/>
  <c r="F33" i="8"/>
  <c r="F35" i="8"/>
  <c r="E13" i="8" l="1"/>
  <c r="H79" i="3"/>
  <c r="G13" i="8" l="1"/>
  <c r="E34" i="8"/>
  <c r="C34" i="8"/>
  <c r="E32" i="8"/>
  <c r="C32" i="8"/>
  <c r="E28" i="8"/>
  <c r="C28" i="8"/>
  <c r="E26" i="8"/>
  <c r="C26" i="8"/>
  <c r="E24" i="8"/>
  <c r="C24" i="8"/>
  <c r="E22" i="8"/>
  <c r="E19" i="8"/>
  <c r="C19" i="8"/>
  <c r="E17" i="8"/>
  <c r="C17" i="8"/>
  <c r="C13" i="8"/>
  <c r="F13" i="8" s="1"/>
  <c r="E11" i="8"/>
  <c r="C11" i="8"/>
  <c r="E9" i="8"/>
  <c r="C9" i="8"/>
  <c r="E7" i="8"/>
  <c r="C7" i="8"/>
  <c r="G24" i="8" l="1"/>
  <c r="F24" i="8"/>
  <c r="G34" i="8"/>
  <c r="F34" i="8"/>
  <c r="G7" i="8"/>
  <c r="F7" i="8"/>
  <c r="G11" i="8"/>
  <c r="F11" i="8"/>
  <c r="G19" i="8"/>
  <c r="F19" i="8"/>
  <c r="G22" i="8"/>
  <c r="F22" i="8"/>
  <c r="G32" i="8"/>
  <c r="F32" i="8"/>
  <c r="G9" i="8"/>
  <c r="F9" i="8"/>
  <c r="G26" i="8"/>
  <c r="F26" i="8"/>
  <c r="G17" i="8"/>
  <c r="F17" i="8"/>
  <c r="G28" i="8"/>
  <c r="F28" i="8"/>
  <c r="C21" i="8"/>
  <c r="C6" i="8"/>
  <c r="E21" i="8"/>
  <c r="E6" i="8"/>
  <c r="G6" i="8" l="1"/>
  <c r="F6" i="8"/>
  <c r="G21" i="8"/>
  <c r="F21" i="8"/>
  <c r="F9" i="11"/>
  <c r="F10" i="11"/>
  <c r="E8" i="11"/>
  <c r="C8" i="11"/>
  <c r="F8" i="11" l="1"/>
  <c r="E7" i="11"/>
  <c r="G7" i="11" s="1"/>
  <c r="G8" i="11"/>
  <c r="C7" i="11"/>
  <c r="F7" i="11" s="1"/>
  <c r="J22" i="1"/>
  <c r="J24" i="1"/>
  <c r="J25" i="1"/>
  <c r="J21" i="1"/>
  <c r="J11" i="1"/>
  <c r="J12" i="1"/>
  <c r="J14" i="1"/>
  <c r="J15" i="1"/>
  <c r="H23" i="1"/>
  <c r="I23" i="1"/>
  <c r="K23" i="1" s="1"/>
  <c r="G23" i="1"/>
  <c r="H13" i="1"/>
  <c r="I13" i="1"/>
  <c r="G13" i="1"/>
  <c r="H10" i="1"/>
  <c r="I10" i="1"/>
  <c r="K10" i="1" s="1"/>
  <c r="G10" i="1"/>
  <c r="J10" i="1" l="1"/>
  <c r="K13" i="1"/>
  <c r="J13" i="1"/>
  <c r="I16" i="1"/>
  <c r="J23" i="1"/>
  <c r="G16" i="1"/>
  <c r="H16" i="1"/>
  <c r="J59" i="3"/>
  <c r="J60" i="3"/>
  <c r="J61" i="3"/>
  <c r="J63" i="3"/>
  <c r="J65" i="3"/>
  <c r="J66" i="3"/>
  <c r="J69" i="3"/>
  <c r="J70" i="3"/>
  <c r="J71" i="3"/>
  <c r="J73" i="3"/>
  <c r="J74" i="3"/>
  <c r="J75" i="3"/>
  <c r="J76" i="3"/>
  <c r="J77" i="3"/>
  <c r="J78" i="3"/>
  <c r="J80" i="3"/>
  <c r="J81" i="3"/>
  <c r="J82" i="3"/>
  <c r="J83" i="3"/>
  <c r="J84" i="3"/>
  <c r="J85" i="3"/>
  <c r="J86" i="3"/>
  <c r="J87" i="3"/>
  <c r="J88" i="3"/>
  <c r="J90" i="3"/>
  <c r="J91" i="3"/>
  <c r="J92" i="3"/>
  <c r="J93" i="3"/>
  <c r="J94" i="3"/>
  <c r="J95" i="3"/>
  <c r="J98" i="3"/>
  <c r="J99" i="3"/>
  <c r="J102" i="3"/>
  <c r="J105" i="3"/>
  <c r="J106" i="3"/>
  <c r="J110" i="3"/>
  <c r="J113" i="3"/>
  <c r="J115" i="3"/>
  <c r="J116" i="3"/>
  <c r="J117" i="3"/>
  <c r="J118" i="3"/>
  <c r="J119" i="3"/>
  <c r="J120" i="3"/>
  <c r="J122" i="3"/>
  <c r="J125" i="3"/>
  <c r="H124" i="3"/>
  <c r="H123" i="3" s="1"/>
  <c r="I124" i="3"/>
  <c r="G124" i="3"/>
  <c r="G123" i="3" s="1"/>
  <c r="H109" i="3"/>
  <c r="H108" i="3" s="1"/>
  <c r="I109" i="3"/>
  <c r="G109" i="3"/>
  <c r="G108" i="3" s="1"/>
  <c r="H112" i="3"/>
  <c r="I112" i="3"/>
  <c r="G112" i="3"/>
  <c r="H121" i="3"/>
  <c r="I121" i="3"/>
  <c r="G121" i="3"/>
  <c r="H114" i="3"/>
  <c r="I114" i="3"/>
  <c r="G114" i="3"/>
  <c r="H104" i="3"/>
  <c r="H103" i="3" s="1"/>
  <c r="I104" i="3"/>
  <c r="G104" i="3"/>
  <c r="G103" i="3" s="1"/>
  <c r="H101" i="3"/>
  <c r="H100" i="3" s="1"/>
  <c r="I101" i="3"/>
  <c r="G101" i="3"/>
  <c r="H97" i="3"/>
  <c r="I97" i="3"/>
  <c r="G97" i="3"/>
  <c r="G96" i="3" s="1"/>
  <c r="H89" i="3"/>
  <c r="I89" i="3"/>
  <c r="G89" i="3"/>
  <c r="I79" i="3"/>
  <c r="K79" i="3" s="1"/>
  <c r="G79" i="3"/>
  <c r="H72" i="3"/>
  <c r="I72" i="3"/>
  <c r="G72" i="3"/>
  <c r="H68" i="3"/>
  <c r="I68" i="3"/>
  <c r="G68" i="3"/>
  <c r="H64" i="3"/>
  <c r="I64" i="3"/>
  <c r="G64" i="3"/>
  <c r="H62" i="3"/>
  <c r="I62" i="3"/>
  <c r="G62" i="3"/>
  <c r="H58" i="3"/>
  <c r="I58" i="3"/>
  <c r="G58" i="3"/>
  <c r="H44" i="3"/>
  <c r="H43" i="3" s="1"/>
  <c r="H42" i="3" s="1"/>
  <c r="I44" i="3"/>
  <c r="G44" i="3"/>
  <c r="J14" i="3"/>
  <c r="J17" i="3"/>
  <c r="J18" i="3"/>
  <c r="J20" i="3"/>
  <c r="J21" i="3"/>
  <c r="J22" i="3"/>
  <c r="J23" i="3"/>
  <c r="J26" i="3"/>
  <c r="J28" i="3"/>
  <c r="J31" i="3"/>
  <c r="J34" i="3"/>
  <c r="J36" i="3"/>
  <c r="J37" i="3"/>
  <c r="J40" i="3"/>
  <c r="J41" i="3"/>
  <c r="J45" i="3"/>
  <c r="I25" i="3"/>
  <c r="K25" i="3" s="1"/>
  <c r="G25" i="3"/>
  <c r="H16" i="3"/>
  <c r="I16" i="3"/>
  <c r="G16" i="3"/>
  <c r="J16" i="1" l="1"/>
  <c r="K16" i="1"/>
  <c r="K124" i="3"/>
  <c r="K112" i="3"/>
  <c r="K121" i="3"/>
  <c r="K89" i="3"/>
  <c r="K62" i="3"/>
  <c r="J104" i="3"/>
  <c r="K104" i="3"/>
  <c r="J121" i="3"/>
  <c r="K114" i="3"/>
  <c r="I43" i="3"/>
  <c r="J43" i="3" s="1"/>
  <c r="K44" i="3"/>
  <c r="K16" i="3"/>
  <c r="J64" i="3"/>
  <c r="K64" i="3"/>
  <c r="G57" i="3"/>
  <c r="J58" i="3"/>
  <c r="K58" i="3"/>
  <c r="J68" i="3"/>
  <c r="K68" i="3"/>
  <c r="K72" i="3"/>
  <c r="I96" i="3"/>
  <c r="K96" i="3" s="1"/>
  <c r="K97" i="3"/>
  <c r="I100" i="3"/>
  <c r="K100" i="3" s="1"/>
  <c r="K101" i="3"/>
  <c r="J101" i="3"/>
  <c r="I108" i="3"/>
  <c r="K108" i="3" s="1"/>
  <c r="K109" i="3"/>
  <c r="I123" i="3"/>
  <c r="J124" i="3"/>
  <c r="J109" i="3"/>
  <c r="J16" i="3"/>
  <c r="J62" i="3"/>
  <c r="J79" i="3"/>
  <c r="G67" i="3"/>
  <c r="I67" i="3"/>
  <c r="J72" i="3"/>
  <c r="J89" i="3"/>
  <c r="J97" i="3"/>
  <c r="G100" i="3"/>
  <c r="J100" i="3" s="1"/>
  <c r="I103" i="3"/>
  <c r="K103" i="3" s="1"/>
  <c r="J112" i="3"/>
  <c r="J108" i="3"/>
  <c r="J114" i="3"/>
  <c r="I111" i="3"/>
  <c r="G111" i="3"/>
  <c r="G107" i="3" s="1"/>
  <c r="H111" i="3"/>
  <c r="H107" i="3" s="1"/>
  <c r="H67" i="3"/>
  <c r="H57" i="3"/>
  <c r="I57" i="3"/>
  <c r="J25" i="3"/>
  <c r="J44" i="3"/>
  <c r="G43" i="3"/>
  <c r="G42" i="3" s="1"/>
  <c r="J96" i="3" l="1"/>
  <c r="I42" i="3"/>
  <c r="K42" i="3" s="1"/>
  <c r="K43" i="3"/>
  <c r="K57" i="3"/>
  <c r="K67" i="3"/>
  <c r="K111" i="3"/>
  <c r="K123" i="3"/>
  <c r="J123" i="3"/>
  <c r="G56" i="3"/>
  <c r="G55" i="3" s="1"/>
  <c r="J57" i="3"/>
  <c r="J67" i="3"/>
  <c r="I56" i="3"/>
  <c r="I55" i="3" s="1"/>
  <c r="J103" i="3"/>
  <c r="J111" i="3"/>
  <c r="I107" i="3"/>
  <c r="K107" i="3" s="1"/>
  <c r="H56" i="3"/>
  <c r="H55" i="3" s="1"/>
  <c r="H19" i="3"/>
  <c r="I19" i="3"/>
  <c r="G19" i="3"/>
  <c r="H27" i="3"/>
  <c r="H24" i="3" s="1"/>
  <c r="I27" i="3"/>
  <c r="G24" i="3"/>
  <c r="H35" i="3"/>
  <c r="I35" i="3"/>
  <c r="K35" i="3" s="1"/>
  <c r="G35" i="3"/>
  <c r="H30" i="3"/>
  <c r="H29" i="3" s="1"/>
  <c r="I30" i="3"/>
  <c r="G30" i="3"/>
  <c r="G29" i="3" s="1"/>
  <c r="H33" i="3"/>
  <c r="I33" i="3"/>
  <c r="G33" i="3"/>
  <c r="H39" i="3"/>
  <c r="H38" i="3" s="1"/>
  <c r="I39" i="3"/>
  <c r="G39" i="3"/>
  <c r="K30" i="3" l="1"/>
  <c r="K33" i="3"/>
  <c r="K27" i="3"/>
  <c r="J42" i="3"/>
  <c r="I38" i="3"/>
  <c r="K38" i="3" s="1"/>
  <c r="K39" i="3"/>
  <c r="K19" i="3"/>
  <c r="K56" i="3"/>
  <c r="J56" i="3"/>
  <c r="J107" i="3"/>
  <c r="H32" i="3"/>
  <c r="I12" i="3"/>
  <c r="J13" i="3"/>
  <c r="I32" i="3"/>
  <c r="J33" i="3"/>
  <c r="I29" i="3"/>
  <c r="K29" i="3" s="1"/>
  <c r="J30" i="3"/>
  <c r="J35" i="3"/>
  <c r="J27" i="3"/>
  <c r="I24" i="3"/>
  <c r="G38" i="3"/>
  <c r="J38" i="3" s="1"/>
  <c r="J39" i="3"/>
  <c r="J19" i="3"/>
  <c r="G12" i="3"/>
  <c r="G32" i="3"/>
  <c r="H12" i="3"/>
  <c r="H11" i="3" s="1"/>
  <c r="K32" i="3" l="1"/>
  <c r="J24" i="3"/>
  <c r="K24" i="3"/>
  <c r="J12" i="3"/>
  <c r="K12" i="3"/>
  <c r="J29" i="3"/>
  <c r="I11" i="3"/>
  <c r="J32" i="3"/>
  <c r="G11" i="3"/>
  <c r="K11" i="3" l="1"/>
  <c r="J11" i="3"/>
  <c r="H262" i="14" l="1"/>
  <c r="H261" i="14"/>
</calcChain>
</file>

<file path=xl/sharedStrings.xml><?xml version="1.0" encoding="utf-8"?>
<sst xmlns="http://schemas.openxmlformats.org/spreadsheetml/2006/main" count="647" uniqueCount="251">
  <si>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</si>
  <si>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</si>
  <si>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</si>
  <si>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</si>
  <si>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</si>
  <si>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</si>
  <si>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</si>
  <si>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</si>
  <si>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</si>
  <si>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</si>
  <si>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</si>
  <si>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</si>
  <si>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</si>
  <si>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</si>
  <si>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</si>
  <si>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</si>
  <si>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</si>
  <si>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</si>
  <si>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</si>
  <si>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</si>
  <si>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</si>
  <si>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</si>
  <si>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</si>
  <si>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</si>
  <si>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</si>
  <si>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</si>
  <si>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</si>
  <si>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</si>
  <si>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</si>
  <si>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</si>
  <si>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</si>
  <si>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</si>
  <si>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</si>
  <si>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</si>
  <si>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</si>
  <si>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</si>
  <si>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</si>
  <si>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</si>
  <si>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</si>
  <si>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</si>
  <si>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</si>
  <si>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</si>
  <si>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</si>
  <si>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</si>
  <si>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</si>
  <si>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</si>
  <si>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</si>
  <si>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</si>
  <si>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</si>
  <si>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</si>
  <si>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Napomena:  Iznosi u stupcu "OSTVARENJE/IZVRŠENJE 1.-6. 2022." preračunavaju se iz kuna u eure prema fiksnom tečaju konverzije (1 EUR=7,53450 kuna) i po pravilima za preračunavanje i zaokruživanje.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</si>
  <si>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</si>
  <si>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</si>
  <si>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</si>
  <si>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</si>
  <si>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</si>
  <si>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</si>
  <si>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</si>
  <si>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</si>
  <si>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</si>
  <si>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</si>
  <si>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</si>
  <si>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</si>
  <si>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</si>
  <si>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</si>
  <si>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</si>
  <si>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</si>
  <si>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</si>
  <si>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</si>
  <si>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</si>
  <si>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</si>
  <si>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</si>
  <si>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Pomoći proračunskim korisnicima iz proračuna koji im nije nadležan</t>
  </si>
  <si>
    <t>Tekuće pomoći iz proračuna koji im nije nadležan</t>
  </si>
  <si>
    <t>Pomoći iz državnog proračuna temeljem prijenosa EU sredstava</t>
  </si>
  <si>
    <t>Tekuće pomoći temeljem prijenosa EU sredstava</t>
  </si>
  <si>
    <t>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</si>
  <si>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</si>
  <si>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</si>
  <si>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</si>
  <si>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nefinancijske imovine</t>
  </si>
  <si>
    <t>Prihodi od prodaje kratkotrajne nefinancijske imovine</t>
  </si>
  <si>
    <t xml:space="preserve">Prihodi od upravnih i administrativnih pristojbi, pristojbi po posebnim propisima i naknada </t>
  </si>
  <si>
    <t>Prihodi po posebnim propisima</t>
  </si>
  <si>
    <t xml:space="preserve">Ostali nespomenuti prihodi </t>
  </si>
  <si>
    <t>Prihodi od pruženih usluga</t>
  </si>
  <si>
    <t xml:space="preserve"> 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</si>
  <si>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</si>
  <si>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</si>
  <si>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</si>
  <si>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</si>
  <si>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</si>
  <si>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</si>
  <si>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Kapitalne donacije</t>
  </si>
  <si>
    <t>Kapitalne pomoći temeljem prijenosa EU sredstava</t>
  </si>
  <si>
    <t>Kamate na oročena sredstva i depozite po viđenju</t>
  </si>
  <si>
    <t>Prihodi od imovine</t>
  </si>
  <si>
    <t xml:space="preserve">Prihodi od financijske imovine </t>
  </si>
  <si>
    <t>Plaće za zaposlene</t>
  </si>
  <si>
    <t>Plaće za prekovremeni rad</t>
  </si>
  <si>
    <t>Plaće za posebne uvjete rada</t>
  </si>
  <si>
    <t>Ostali rashodi za zaposlene</t>
  </si>
  <si>
    <t>Doprinosi za obvezno zdravstveno osiguranje</t>
  </si>
  <si>
    <t>Doprinosi za obvezno osiguranje u slučaju nezaposlenosti</t>
  </si>
  <si>
    <t>Doprinosi na plaće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</si>
  <si>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</si>
  <si>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</si>
  <si>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</si>
  <si>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</si>
  <si>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</si>
  <si>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</si>
  <si>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</si>
  <si>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</si>
  <si>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materijal i energiju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</si>
  <si>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</si>
  <si>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</si>
  <si>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</si>
  <si>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</si>
  <si>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</si>
  <si>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</si>
  <si>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</si>
  <si>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</si>
  <si>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</si>
  <si>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Rashodi za usluge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</si>
  <si>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</si>
  <si>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</si>
  <si>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</si>
  <si>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</si>
  <si>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</si>
  <si>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</si>
  <si>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Bankarske usluge i usluge platnog prometa</t>
  </si>
  <si>
    <t>Zatezne kamate</t>
  </si>
  <si>
    <t>Financijski rashodi</t>
  </si>
  <si>
    <t>Ostali financijski rashodi</t>
  </si>
  <si>
    <t>Naknade građanima i kuća. na temelju osigu. i druge naknade</t>
  </si>
  <si>
    <t>Ostale naknade građanima i kućanstvima iz proračuna</t>
  </si>
  <si>
    <t xml:space="preserve">Ostali rashodi   </t>
  </si>
  <si>
    <t>Tekuće donacije u novcu</t>
  </si>
  <si>
    <t>Licence</t>
  </si>
  <si>
    <t>Nematerijalna imovina</t>
  </si>
  <si>
    <t>Rashodi za nabavu proizvedene dugotrajne imovine</t>
  </si>
  <si>
    <t>Poslovni objekti</t>
  </si>
  <si>
    <t>Građevinski objekti</t>
  </si>
  <si>
    <t>Postrojenja i oprema</t>
  </si>
  <si>
    <t>Uredska oprema i namještaj</t>
  </si>
  <si>
    <t>Telefoni i ostali komunikacijski uređaji</t>
  </si>
  <si>
    <t>Medicinska i laboratorijska oprema</t>
  </si>
  <si>
    <t>Instumenti, uređaji i strojevi</t>
  </si>
  <si>
    <t>Uređaji, strojevi i oprema za ostale namjene</t>
  </si>
  <si>
    <t>Knjige</t>
  </si>
  <si>
    <t>Knjige, umjetnička djela i ostale izložbene vrijednosti</t>
  </si>
  <si>
    <t>Dodatna ulaganja na građevinskim objektima</t>
  </si>
  <si>
    <t>Rashodi za dodatna ulaganja na nefinancijskoj imovini</t>
  </si>
  <si>
    <t>Tekuće donacije u naravi</t>
  </si>
  <si>
    <t>Oprema za održavanje i zaštitu</t>
  </si>
  <si>
    <t>09 Obrazovanje</t>
  </si>
  <si>
    <t>091 Predškolsko i osnovnoškolsko obrazovanje</t>
  </si>
  <si>
    <t>0912 Osnovno obrazovanje</t>
  </si>
  <si>
    <t>096 Dodatne usluge u obrazovanju</t>
  </si>
  <si>
    <t>4 Prihodi za posebne namjene</t>
  </si>
  <si>
    <t>43 Ostali prihodi za posebne namjene</t>
  </si>
  <si>
    <t>5 Pomoći</t>
  </si>
  <si>
    <t>51 Pomoći EU</t>
  </si>
  <si>
    <t>52 Ostale pomoći i darovnice</t>
  </si>
  <si>
    <t>573 Instrumenti EGP i ostali instrumenti</t>
  </si>
  <si>
    <t>6 Donacije</t>
  </si>
  <si>
    <t>61 Donacije</t>
  </si>
  <si>
    <t>7 Prihodi od prodaje nefinancijske imovine</t>
  </si>
  <si>
    <t>71 Prihodi od prodaje nefinancijske imovine</t>
  </si>
  <si>
    <t>Pomoći EU</t>
  </si>
  <si>
    <t>13 Sredstva učešća za zajmove</t>
  </si>
  <si>
    <t>14 Neutrošena sredstva za financiranje prenesenih EU aktivnosti i projekata, te kapitalnih projekata</t>
  </si>
  <si>
    <t>15 Proračunska zaliha</t>
  </si>
  <si>
    <t>53 Inozemne darovnice</t>
  </si>
  <si>
    <t>55 Refundacije iz pomoći EU</t>
  </si>
  <si>
    <t>551 Europski poljoprivredni jamstveni fond</t>
  </si>
  <si>
    <t>552 Švicarski instrument</t>
  </si>
  <si>
    <t>559 Ostale refundacije iz pomoći EU</t>
  </si>
  <si>
    <t>56 Fondovi EU</t>
  </si>
  <si>
    <t>561 Europski socijalni fond (ESF)</t>
  </si>
  <si>
    <t>562 Kohezijski fond (KF)</t>
  </si>
  <si>
    <t>563 Europski fond za regionalni razvoj (EFRR)</t>
  </si>
  <si>
    <t>564 Europski fond za pomorstvo i ribarstvo (EFPR)</t>
  </si>
  <si>
    <t>565 Europski poljoprivredni fond za ruralni razvoj (EPFRR)</t>
  </si>
  <si>
    <t>57 Ostali programi EU</t>
  </si>
  <si>
    <t>571 Schengenski instrument</t>
  </si>
  <si>
    <t>572 Fondovi za izbjeglice i povratak</t>
  </si>
  <si>
    <t>573 Instrumenti EGP i ostali instrument</t>
  </si>
  <si>
    <t>575 Fondovi za unutarnje poslove</t>
  </si>
  <si>
    <t>53 Inozemne donacije</t>
  </si>
  <si>
    <t>7 Prihodi od prodaje ili zamjene nefinancijske imovine i naknada s naslova osiguranje</t>
  </si>
  <si>
    <t>71 Prihodi od prodaje ili zamjene nefinancijske imovine i naknada s naslova osiguranje</t>
  </si>
  <si>
    <t>8 Namjenski primici</t>
  </si>
  <si>
    <t>81 Namjenski primici od zaduživanja</t>
  </si>
  <si>
    <t>82 Namjenski primici od zaduživanja kroz refundacije</t>
  </si>
  <si>
    <t>83 Namjenski primici od inozemnog zaduživanja</t>
  </si>
  <si>
    <t xml:space="preserve">OSTVARENJE/IZVRŠENJE 
1.-12.2022. </t>
  </si>
  <si>
    <t xml:space="preserve">OSTVARENJE/IZVRŠENJE 
1.-12.2023. </t>
  </si>
  <si>
    <t xml:space="preserve">IZVRŠENJE 
1.-12.2022. </t>
  </si>
  <si>
    <t xml:space="preserve">IZVRŠENJE 
1.-12.2023. </t>
  </si>
  <si>
    <t>Kapitalne pomoći proračunskim korisnicima iz proračuna koji im nije nadležan</t>
  </si>
  <si>
    <t>5=4/2*100</t>
  </si>
  <si>
    <t>6=4/3*100</t>
  </si>
  <si>
    <t>Rezultat poslovanja</t>
  </si>
  <si>
    <t>Višak/manjak prihoda</t>
  </si>
  <si>
    <t>Višak prihoda</t>
  </si>
  <si>
    <t>Vlastiti izvori</t>
  </si>
  <si>
    <t>Manjak prihoda</t>
  </si>
  <si>
    <t>Višak prihoda korišten za pokriće rashoda</t>
  </si>
  <si>
    <t xml:space="preserve">92   Rezultat </t>
  </si>
  <si>
    <t xml:space="preserve"> 922 Višak/manjkak prihoda</t>
  </si>
  <si>
    <t>9221 Višak prihoda</t>
  </si>
  <si>
    <t>Plaće za redovan rad</t>
  </si>
  <si>
    <t>Naknade građanima i kućanstvima na temelju osiguranja i druge naknade</t>
  </si>
  <si>
    <t>Ostali rashodi</t>
  </si>
  <si>
    <t>Naknade troškova osobama izvan radnog odnosa</t>
  </si>
  <si>
    <t>Laboratorijske usluge</t>
  </si>
  <si>
    <t>Komunikacijska oprema</t>
  </si>
  <si>
    <t>Ostale naknade troškova zaposlenima</t>
  </si>
  <si>
    <t>P1020</t>
  </si>
  <si>
    <t>A1020 02</t>
  </si>
  <si>
    <t>A1020 03</t>
  </si>
  <si>
    <t>P1021</t>
  </si>
  <si>
    <t>Program: Osnovnoškolsko obrazovanje</t>
  </si>
  <si>
    <t>P1023</t>
  </si>
  <si>
    <t>Program: Financiranje školstva izvan županijskog proračuna</t>
  </si>
  <si>
    <t>A1023 01</t>
  </si>
  <si>
    <t>IZVORNI PLAN/REBALANS 2023.*</t>
  </si>
  <si>
    <t>4(3/2*100)</t>
  </si>
  <si>
    <t>OPĆI PRIHODI I PRIMICI</t>
  </si>
  <si>
    <t>Program: JAVNE POTREBE U ŠKOLSTVU</t>
  </si>
  <si>
    <t>Aktivnost: POMOĆNIK U NASTAVI</t>
  </si>
  <si>
    <t>Aktivnost: PREHRANA ŠKOLSKE I PREDŠKOLSKE DJECE</t>
  </si>
  <si>
    <t xml:space="preserve">Osnovnoškolsko obrazovanje </t>
  </si>
  <si>
    <t>Zdravstvne i veterinarske usluge</t>
  </si>
  <si>
    <t>Sportska i glazbena oprema</t>
  </si>
  <si>
    <t>VLASTITI PRIHODI</t>
  </si>
  <si>
    <t>Aktivnost: Vlastiti prihodi - osnovno školstvo</t>
  </si>
  <si>
    <t>Naknade građanima i kućanstvima u naravi</t>
  </si>
  <si>
    <t>Dodatna ulaganja na građevinskoj opremi</t>
  </si>
  <si>
    <t>POMOĆI</t>
  </si>
  <si>
    <t>Naknade građanima i kućanstvima u novcu</t>
  </si>
  <si>
    <t>DONACIJE</t>
  </si>
  <si>
    <t>Program: Financiranje školstva izvan županijskog Proračuna</t>
  </si>
  <si>
    <t>OSTALI PRIHODI ZA POSEBNE NAMJENE</t>
  </si>
  <si>
    <t>OSNOVNA ŠKOLA MATIJA ANTUN RELJKOVIĆ-CERNA</t>
  </si>
  <si>
    <t>Službena radna i zaštitna odjeća i obuća</t>
  </si>
  <si>
    <t>A1021 01</t>
  </si>
  <si>
    <t xml:space="preserve">A1023 02 </t>
  </si>
  <si>
    <t>SVEUKUPNO</t>
  </si>
  <si>
    <t xml:space="preserve">IZVJEŠTAJ O IZVRŠENJU FINANCIJSKOG PLANA OŠ MATIJA ANTUN RELJKOVIĆ-CERNA, PRORAČUNSKOG KORISNIKA JEDINICE LOKALNE I PODRUČNE (REGIONALNE) SAMOUPRAVE ZA 2023.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</si>
</sst>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.00\ _k_n"/>
    <numFmt numFmtId="165" formatCode="0.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MS Sans Serif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scheme val="minor"/>
    </font>
    <font>
      <sz val="9"/>
      <name val="Arial Narrow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23" fillId="0" borderId="0"/>
  </cellStyleXfs>
  <cellXfs count="17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1" fontId="9" fillId="0" borderId="3" xfId="0" applyNumberFormat="1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" fontId="9" fillId="2" borderId="3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2" fontId="0" fillId="0" borderId="3" xfId="0" applyNumberFormat="1" applyBorder="1"/>
    <xf numFmtId="2" fontId="3" fillId="2" borderId="3" xfId="0" applyNumberFormat="1" applyFont="1" applyFill="1" applyBorder="1" applyAlignment="1">
      <alignment horizontal="right"/>
    </xf>
    <xf numFmtId="39" fontId="3" fillId="2" borderId="3" xfId="0" applyNumberFormat="1" applyFont="1" applyFill="1" applyBorder="1" applyAlignment="1">
      <alignment horizontal="right"/>
    </xf>
    <xf numFmtId="39" fontId="3" fillId="2" borderId="4" xfId="0" applyNumberFormat="1" applyFont="1" applyFill="1" applyBorder="1" applyAlignment="1">
      <alignment horizontal="right"/>
    </xf>
    <xf numFmtId="39" fontId="0" fillId="0" borderId="3" xfId="0" applyNumberFormat="1" applyBorder="1"/>
    <xf numFmtId="39" fontId="0" fillId="0" borderId="4" xfId="0" applyNumberFormat="1" applyBorder="1"/>
    <xf numFmtId="39" fontId="6" fillId="2" borderId="4" xfId="0" applyNumberFormat="1" applyFont="1" applyFill="1" applyBorder="1" applyAlignment="1">
      <alignment horizontal="right"/>
    </xf>
    <xf numFmtId="164" fontId="0" fillId="0" borderId="3" xfId="0" applyNumberFormat="1" applyBorder="1"/>
    <xf numFmtId="0" fontId="3" fillId="0" borderId="3" xfId="2" applyNumberFormat="1" applyFont="1" applyFill="1" applyBorder="1" applyAlignment="1" applyProtection="1">
      <alignment wrapText="1"/>
    </xf>
    <xf numFmtId="0" fontId="21" fillId="0" borderId="0" xfId="0" applyFont="1"/>
    <xf numFmtId="0" fontId="9" fillId="0" borderId="3" xfId="3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22" fillId="0" borderId="3" xfId="3" applyFont="1" applyFill="1" applyBorder="1" applyAlignment="1">
      <alignment horizontal="left" vertical="center" wrapText="1"/>
    </xf>
    <xf numFmtId="0" fontId="9" fillId="4" borderId="3" xfId="3" applyFont="1" applyFill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3" fillId="0" borderId="4" xfId="0" applyNumberFormat="1" applyFont="1" applyFill="1" applyBorder="1" applyAlignment="1" applyProtection="1">
      <alignment wrapText="1"/>
    </xf>
    <xf numFmtId="0" fontId="3" fillId="0" borderId="3" xfId="4" applyFont="1" applyFill="1" applyBorder="1" applyAlignment="1">
      <alignment horizontal="left" wrapText="1"/>
    </xf>
    <xf numFmtId="0" fontId="21" fillId="2" borderId="0" xfId="0" applyFont="1" applyFill="1"/>
    <xf numFmtId="0" fontId="0" fillId="0" borderId="3" xfId="0" applyBorder="1" applyAlignment="1">
      <alignment horizontal="left"/>
    </xf>
    <xf numFmtId="0" fontId="21" fillId="0" borderId="3" xfId="0" applyFont="1" applyBorder="1"/>
    <xf numFmtId="164" fontId="3" fillId="2" borderId="3" xfId="0" applyNumberFormat="1" applyFont="1" applyFill="1" applyBorder="1" applyAlignment="1">
      <alignment horizontal="right"/>
    </xf>
    <xf numFmtId="43" fontId="6" fillId="3" borderId="3" xfId="0" applyNumberFormat="1" applyFont="1" applyFill="1" applyBorder="1" applyAlignment="1">
      <alignment horizontal="right"/>
    </xf>
    <xf numFmtId="43" fontId="6" fillId="0" borderId="3" xfId="0" applyNumberFormat="1" applyFont="1" applyFill="1" applyBorder="1" applyAlignment="1">
      <alignment horizontal="right"/>
    </xf>
    <xf numFmtId="43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 applyProtection="1">
      <alignment horizontal="right"/>
    </xf>
    <xf numFmtId="0" fontId="24" fillId="0" borderId="0" xfId="5" applyFont="1" applyBorder="1"/>
    <xf numFmtId="164" fontId="0" fillId="0" borderId="3" xfId="0" applyNumberFormat="1" applyBorder="1" applyAlignment="1"/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1" fillId="0" borderId="6" xfId="0" applyFont="1" applyBorder="1"/>
    <xf numFmtId="0" fontId="3" fillId="2" borderId="3" xfId="0" applyFont="1" applyFill="1" applyBorder="1" applyAlignment="1">
      <alignment horizontal="left" vertical="center" wrapText="1"/>
    </xf>
    <xf numFmtId="0" fontId="21" fillId="0" borderId="7" xfId="0" applyFont="1" applyBorder="1"/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 indent="3"/>
    </xf>
    <xf numFmtId="4" fontId="6" fillId="2" borderId="3" xfId="0" applyNumberFormat="1" applyFont="1" applyFill="1" applyBorder="1" applyAlignment="1">
      <alignment horizontal="right"/>
    </xf>
    <xf numFmtId="165" fontId="21" fillId="0" borderId="3" xfId="0" applyNumberFormat="1" applyFon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1" fillId="2" borderId="3" xfId="0" quotePrefix="1" applyFont="1" applyFill="1" applyBorder="1" applyAlignment="1">
      <alignment horizontal="left" vertical="center" wrapText="1"/>
    </xf>
    <xf numFmtId="39" fontId="6" fillId="2" borderId="3" xfId="0" applyNumberFormat="1" applyFont="1" applyFill="1" applyBorder="1" applyAlignment="1">
      <alignment horizontal="right"/>
    </xf>
    <xf numFmtId="39" fontId="1" fillId="0" borderId="3" xfId="0" applyNumberFormat="1" applyFont="1" applyBorder="1"/>
    <xf numFmtId="164" fontId="1" fillId="0" borderId="3" xfId="0" applyNumberFormat="1" applyFont="1" applyBorder="1"/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14" fillId="3" borderId="3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4" fontId="26" fillId="0" borderId="3" xfId="0" applyNumberFormat="1" applyFont="1" applyBorder="1"/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1" fillId="2" borderId="1" xfId="0" quotePrefix="1" applyFont="1" applyFill="1" applyBorder="1" applyAlignment="1">
      <alignment horizontal="left" vertical="center"/>
    </xf>
    <xf numFmtId="0" fontId="11" fillId="2" borderId="2" xfId="0" quotePrefix="1" applyFont="1" applyFill="1" applyBorder="1" applyAlignment="1">
      <alignment horizontal="left" vertical="center"/>
    </xf>
    <xf numFmtId="0" fontId="11" fillId="2" borderId="4" xfId="0" quotePrefix="1" applyFont="1" applyFill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4" fontId="3" fillId="2" borderId="8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0" fontId="11" fillId="0" borderId="4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0" borderId="4" xfId="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</cellXfs>
  <cellStyles count="6">
    <cellStyle name="Normalno" xfId="0" builtinId="0"/>
    <cellStyle name="Obično 2" xfId="2"/>
    <cellStyle name="Obično 3" xfId="5"/>
    <cellStyle name="Obično_List4" xfId="3"/>
    <cellStyle name="Obično_List5" xfId="4"/>
    <cellStyle name="Obično_List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"/>
  <sheetViews>
    <sheetView tabSelected="1" workbookViewId="0">
      <selection activeCell="R8" sqref="R8"/>
    </sheetView>
  </sheetViews>
  <sheetFormatPr defaultRowHeight="15" x14ac:dyDescent="0.25"/>
  <cols>
    <col min="6" max="6" width="9.7109375" customWidth="1"/>
    <col min="7" max="7" width="24.28515625" customWidth="1"/>
    <col min="8" max="8" width="19.7109375" customWidth="1"/>
    <col min="9" max="9" width="16" customWidth="1"/>
    <col min="10" max="11" width="15.7109375" customWidth="1"/>
  </cols>
  <sheetData>
    <row r="1" spans="2:11" ht="42" customHeight="1" x14ac:dyDescent="0.25">
      <c r="B1" s="135" t="s">
        <v>250</v>
      </c>
      <c r="C1" s="135"/>
      <c r="D1" s="135"/>
      <c r="E1" s="135"/>
      <c r="F1" s="135"/>
      <c r="G1" s="135"/>
      <c r="H1" s="135"/>
      <c r="I1" s="135"/>
      <c r="J1" s="135"/>
      <c r="K1" s="135"/>
    </row>
    <row r="2" spans="2:11" ht="18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35" t="s">
        <v>13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2:11" ht="36" customHeight="1" x14ac:dyDescent="0.25">
      <c r="B4" s="155"/>
      <c r="C4" s="155"/>
      <c r="D4" s="155"/>
      <c r="E4" s="18"/>
      <c r="F4" s="18"/>
      <c r="G4" s="18"/>
      <c r="H4" s="18"/>
      <c r="I4" s="3"/>
      <c r="J4" s="3"/>
    </row>
    <row r="5" spans="2:11" ht="18" customHeight="1" x14ac:dyDescent="0.25">
      <c r="B5" s="135" t="s">
        <v>60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11" ht="18" customHeight="1" x14ac:dyDescent="0.25">
      <c r="B6" s="37"/>
      <c r="C6" s="39"/>
      <c r="D6" s="39"/>
      <c r="E6" s="39"/>
      <c r="F6" s="39"/>
      <c r="G6" s="39"/>
      <c r="H6" s="39"/>
      <c r="I6" s="39"/>
      <c r="J6" s="39"/>
    </row>
    <row r="7" spans="2:11" x14ac:dyDescent="0.25">
      <c r="B7" s="148" t="s">
        <v>61</v>
      </c>
      <c r="C7" s="148"/>
      <c r="D7" s="148"/>
      <c r="E7" s="148"/>
      <c r="F7" s="148"/>
      <c r="G7" s="4"/>
      <c r="H7" s="4"/>
      <c r="I7" s="4"/>
      <c r="J7" s="19"/>
    </row>
    <row r="8" spans="2:11" ht="38.25" x14ac:dyDescent="0.25">
      <c r="B8" s="149" t="s">
        <v>8</v>
      </c>
      <c r="C8" s="150"/>
      <c r="D8" s="150"/>
      <c r="E8" s="150"/>
      <c r="F8" s="151"/>
      <c r="G8" s="24" t="s">
        <v>196</v>
      </c>
      <c r="H8" s="1" t="s">
        <v>52</v>
      </c>
      <c r="I8" s="24" t="s">
        <v>197</v>
      </c>
      <c r="J8" s="1" t="s">
        <v>18</v>
      </c>
      <c r="K8" s="1" t="s">
        <v>51</v>
      </c>
    </row>
    <row r="9" spans="2:11" s="27" customFormat="1" ht="12.75" x14ac:dyDescent="0.2">
      <c r="B9" s="142">
        <v>1</v>
      </c>
      <c r="C9" s="142"/>
      <c r="D9" s="142"/>
      <c r="E9" s="142"/>
      <c r="F9" s="143"/>
      <c r="G9" s="26">
        <v>2</v>
      </c>
      <c r="H9" s="25">
        <v>3</v>
      </c>
      <c r="I9" s="1">
        <v>4</v>
      </c>
      <c r="J9" s="1" t="s">
        <v>201</v>
      </c>
      <c r="K9" s="1" t="s">
        <v>202</v>
      </c>
    </row>
    <row r="10" spans="2:11" x14ac:dyDescent="0.25">
      <c r="B10" s="144" t="s">
        <v>0</v>
      </c>
      <c r="C10" s="145"/>
      <c r="D10" s="145"/>
      <c r="E10" s="145"/>
      <c r="F10" s="146"/>
      <c r="G10" s="71">
        <f>SUM(G11:G12)</f>
        <v>1151879.5900000001</v>
      </c>
      <c r="H10" s="71">
        <f t="shared" ref="H10:I10" si="0">SUM(H11:H12)</f>
        <v>1782831</v>
      </c>
      <c r="I10" s="71">
        <f t="shared" si="0"/>
        <v>1653004.18</v>
      </c>
      <c r="J10" s="56">
        <f t="shared" ref="J10:J16" si="1">SUM(I10/G10)*100</f>
        <v>143.50494568620664</v>
      </c>
      <c r="K10" s="56">
        <f t="shared" ref="K10:K16" si="2">SUM(I10/H10)*100</f>
        <v>92.717940174924038</v>
      </c>
    </row>
    <row r="11" spans="2:11" x14ac:dyDescent="0.25">
      <c r="B11" s="147" t="s">
        <v>53</v>
      </c>
      <c r="C11" s="138"/>
      <c r="D11" s="138"/>
      <c r="E11" s="138"/>
      <c r="F11" s="140"/>
      <c r="G11" s="72">
        <v>1151879.5900000001</v>
      </c>
      <c r="H11" s="72">
        <v>1782831</v>
      </c>
      <c r="I11" s="72">
        <v>1653004.18</v>
      </c>
      <c r="J11" s="56">
        <f t="shared" si="1"/>
        <v>143.50494568620664</v>
      </c>
      <c r="K11" s="56">
        <f t="shared" si="2"/>
        <v>92.717940174924038</v>
      </c>
    </row>
    <row r="12" spans="2:11" x14ac:dyDescent="0.25">
      <c r="B12" s="152" t="s">
        <v>58</v>
      </c>
      <c r="C12" s="140"/>
      <c r="D12" s="140"/>
      <c r="E12" s="140"/>
      <c r="F12" s="140"/>
      <c r="G12" s="72">
        <v>0</v>
      </c>
      <c r="H12" s="72">
        <v>0</v>
      </c>
      <c r="I12" s="72">
        <v>0</v>
      </c>
      <c r="J12" s="56" t="e">
        <f t="shared" si="1"/>
        <v>#DIV/0!</v>
      </c>
      <c r="K12" s="56" t="e">
        <f t="shared" si="2"/>
        <v>#DIV/0!</v>
      </c>
    </row>
    <row r="13" spans="2:11" x14ac:dyDescent="0.25">
      <c r="B13" s="20" t="s">
        <v>1</v>
      </c>
      <c r="C13" s="38"/>
      <c r="D13" s="38"/>
      <c r="E13" s="38"/>
      <c r="F13" s="38"/>
      <c r="G13" s="71">
        <f>SUM(G14:G15)</f>
        <v>1125337.97</v>
      </c>
      <c r="H13" s="71">
        <f t="shared" ref="H13:I13" si="3">SUM(H14:H15)</f>
        <v>1778546</v>
      </c>
      <c r="I13" s="71">
        <f t="shared" si="3"/>
        <v>1704169.83</v>
      </c>
      <c r="J13" s="56">
        <f t="shared" si="1"/>
        <v>151.43626851940311</v>
      </c>
      <c r="K13" s="56">
        <f t="shared" si="2"/>
        <v>95.818147520502706</v>
      </c>
    </row>
    <row r="14" spans="2:11" x14ac:dyDescent="0.25">
      <c r="B14" s="137" t="s">
        <v>54</v>
      </c>
      <c r="C14" s="138"/>
      <c r="D14" s="138"/>
      <c r="E14" s="138"/>
      <c r="F14" s="138"/>
      <c r="G14" s="72">
        <v>1087921.29</v>
      </c>
      <c r="H14" s="72">
        <v>1709273</v>
      </c>
      <c r="I14" s="72">
        <v>1642096.97</v>
      </c>
      <c r="J14" s="56">
        <f t="shared" si="1"/>
        <v>150.93894982053342</v>
      </c>
      <c r="K14" s="56">
        <f t="shared" si="2"/>
        <v>96.069906328597014</v>
      </c>
    </row>
    <row r="15" spans="2:11" x14ac:dyDescent="0.25">
      <c r="B15" s="139" t="s">
        <v>55</v>
      </c>
      <c r="C15" s="140"/>
      <c r="D15" s="140"/>
      <c r="E15" s="140"/>
      <c r="F15" s="140"/>
      <c r="G15" s="73">
        <v>37416.68</v>
      </c>
      <c r="H15" s="73">
        <v>69273</v>
      </c>
      <c r="I15" s="73">
        <v>62072.86</v>
      </c>
      <c r="J15" s="56">
        <f t="shared" si="1"/>
        <v>165.89622596125577</v>
      </c>
      <c r="K15" s="56">
        <f t="shared" si="2"/>
        <v>89.606138033577295</v>
      </c>
    </row>
    <row r="16" spans="2:11" x14ac:dyDescent="0.25">
      <c r="B16" s="154" t="s">
        <v>62</v>
      </c>
      <c r="C16" s="145"/>
      <c r="D16" s="145"/>
      <c r="E16" s="145"/>
      <c r="F16" s="145"/>
      <c r="G16" s="71">
        <f>SUM(G10-G13)</f>
        <v>26541.620000000112</v>
      </c>
      <c r="H16" s="71">
        <f t="shared" ref="H16:I16" si="4">SUM(H10-H13)</f>
        <v>4285</v>
      </c>
      <c r="I16" s="71">
        <f t="shared" si="4"/>
        <v>-51165.65000000014</v>
      </c>
      <c r="J16" s="56">
        <f t="shared" si="1"/>
        <v>-192.7751584115812</v>
      </c>
      <c r="K16" s="56">
        <f t="shared" si="2"/>
        <v>-1194.064177362897</v>
      </c>
    </row>
    <row r="17" spans="1:42" ht="18" x14ac:dyDescent="0.25">
      <c r="B17" s="18"/>
      <c r="C17" s="16"/>
      <c r="D17" s="16"/>
      <c r="E17" s="16"/>
      <c r="F17" s="16"/>
      <c r="G17" s="16"/>
      <c r="H17" s="16"/>
      <c r="I17" s="17"/>
      <c r="J17" s="17"/>
      <c r="K17" s="17"/>
    </row>
    <row r="18" spans="1:42" ht="18" customHeight="1" x14ac:dyDescent="0.25">
      <c r="B18" s="148" t="s">
        <v>63</v>
      </c>
      <c r="C18" s="148"/>
      <c r="D18" s="148"/>
      <c r="E18" s="148"/>
      <c r="F18" s="148"/>
      <c r="G18" s="16"/>
      <c r="H18" s="16"/>
      <c r="I18" s="17"/>
      <c r="J18" s="17"/>
      <c r="K18" s="17"/>
    </row>
    <row r="19" spans="1:42" ht="38.25" x14ac:dyDescent="0.25">
      <c r="B19" s="149" t="s">
        <v>8</v>
      </c>
      <c r="C19" s="150"/>
      <c r="D19" s="150"/>
      <c r="E19" s="150"/>
      <c r="F19" s="151"/>
      <c r="G19" s="24" t="s">
        <v>196</v>
      </c>
      <c r="H19" s="1" t="s">
        <v>52</v>
      </c>
      <c r="I19" s="24" t="s">
        <v>197</v>
      </c>
      <c r="J19" s="1" t="s">
        <v>18</v>
      </c>
      <c r="K19" s="1" t="s">
        <v>51</v>
      </c>
    </row>
    <row r="20" spans="1:42" s="27" customFormat="1" x14ac:dyDescent="0.25">
      <c r="B20" s="142">
        <v>1</v>
      </c>
      <c r="C20" s="142"/>
      <c r="D20" s="142"/>
      <c r="E20" s="142"/>
      <c r="F20" s="143"/>
      <c r="G20" s="26">
        <v>2</v>
      </c>
      <c r="H20" s="25">
        <v>3</v>
      </c>
      <c r="I20" s="25">
        <v>5</v>
      </c>
      <c r="J20" s="25" t="s">
        <v>20</v>
      </c>
      <c r="K20" s="25" t="s">
        <v>21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30.75" customHeight="1" x14ac:dyDescent="0.25">
      <c r="A21" s="27"/>
      <c r="B21" s="147" t="s">
        <v>56</v>
      </c>
      <c r="C21" s="159"/>
      <c r="D21" s="159"/>
      <c r="E21" s="159"/>
      <c r="F21" s="160"/>
      <c r="G21" s="74">
        <v>0</v>
      </c>
      <c r="H21" s="74">
        <v>0</v>
      </c>
      <c r="I21" s="74">
        <v>0</v>
      </c>
      <c r="J21" s="56" t="e">
        <f>SUM(I21/G21)*100</f>
        <v>#DIV/0!</v>
      </c>
      <c r="K21" s="56" t="e">
        <f>SUM(I21/H21)*100</f>
        <v>#DIV/0!</v>
      </c>
    </row>
    <row r="22" spans="1:42" ht="30" customHeight="1" x14ac:dyDescent="0.25">
      <c r="A22" s="27"/>
      <c r="B22" s="147" t="s">
        <v>57</v>
      </c>
      <c r="C22" s="138"/>
      <c r="D22" s="138"/>
      <c r="E22" s="138"/>
      <c r="F22" s="138"/>
      <c r="G22" s="74">
        <v>0</v>
      </c>
      <c r="H22" s="74">
        <v>0</v>
      </c>
      <c r="I22" s="74">
        <v>0</v>
      </c>
      <c r="J22" s="56" t="e">
        <f>SUM(I22/G22)*100</f>
        <v>#DIV/0!</v>
      </c>
      <c r="K22" s="56" t="e">
        <f>SUM(I22/H22)*100</f>
        <v>#DIV/0!</v>
      </c>
    </row>
    <row r="23" spans="1:42" s="40" customFormat="1" ht="15" customHeight="1" x14ac:dyDescent="0.25">
      <c r="A23" s="27"/>
      <c r="B23" s="156" t="s">
        <v>59</v>
      </c>
      <c r="C23" s="157"/>
      <c r="D23" s="157"/>
      <c r="E23" s="157"/>
      <c r="F23" s="158"/>
      <c r="G23" s="75">
        <f>SUM(G21-G22)</f>
        <v>0</v>
      </c>
      <c r="H23" s="75">
        <f t="shared" ref="H23:I23" si="5">SUM(H21-H22)</f>
        <v>0</v>
      </c>
      <c r="I23" s="75">
        <f t="shared" si="5"/>
        <v>0</v>
      </c>
      <c r="J23" s="56" t="e">
        <f>SUM(I23/G23)*100</f>
        <v>#DIV/0!</v>
      </c>
      <c r="K23" s="56" t="e">
        <f>SUM(I23/H23)*100</f>
        <v>#DIV/0!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40" customFormat="1" ht="28.5" customHeight="1" x14ac:dyDescent="0.25">
      <c r="A24" s="27"/>
      <c r="B24" s="156" t="s">
        <v>64</v>
      </c>
      <c r="C24" s="157"/>
      <c r="D24" s="157"/>
      <c r="E24" s="157"/>
      <c r="F24" s="158"/>
      <c r="G24" s="75">
        <v>240.04</v>
      </c>
      <c r="H24" s="75">
        <v>26782</v>
      </c>
      <c r="I24" s="75">
        <v>26659.31</v>
      </c>
      <c r="J24" s="56">
        <f>SUM(I24/G24)*100</f>
        <v>11106.194800866522</v>
      </c>
      <c r="K24" s="56">
        <f>SUM(I24/H24)*100</f>
        <v>99.541893809274896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30" customHeight="1" x14ac:dyDescent="0.25">
      <c r="A25" s="27"/>
      <c r="B25" s="154" t="s">
        <v>65</v>
      </c>
      <c r="C25" s="145"/>
      <c r="D25" s="145"/>
      <c r="E25" s="145"/>
      <c r="F25" s="145"/>
      <c r="G25" s="75">
        <v>26781.66</v>
      </c>
      <c r="H25" s="75">
        <v>31067</v>
      </c>
      <c r="I25" s="75">
        <v>-24506.34</v>
      </c>
      <c r="J25" s="56">
        <f>SUM(I25/G25)*100</f>
        <v>-91.504186073604103</v>
      </c>
      <c r="K25" s="56">
        <f>SUM(I25/H25)*100</f>
        <v>-78.882222293752207</v>
      </c>
    </row>
    <row r="26" spans="1:42" ht="15.75" x14ac:dyDescent="0.25">
      <c r="B26" s="13"/>
      <c r="C26" s="14"/>
      <c r="D26" s="14"/>
      <c r="E26" s="14"/>
      <c r="F26" s="14"/>
      <c r="G26" s="15"/>
      <c r="H26" s="15"/>
      <c r="I26" s="15"/>
      <c r="J26" s="15"/>
      <c r="Q26" t="s">
        <v>86</v>
      </c>
    </row>
    <row r="27" spans="1:42" ht="15.75" x14ac:dyDescent="0.25">
      <c r="B27" s="161" t="s">
        <v>70</v>
      </c>
      <c r="C27" s="161"/>
      <c r="D27" s="161"/>
      <c r="E27" s="161"/>
      <c r="F27" s="161"/>
      <c r="G27" s="161"/>
      <c r="H27" s="161"/>
      <c r="I27" s="161"/>
      <c r="J27" s="161"/>
      <c r="K27" s="161"/>
    </row>
    <row r="28" spans="1:42" ht="15.75" x14ac:dyDescent="0.25">
      <c r="B28" s="13"/>
      <c r="C28" s="14"/>
      <c r="D28" s="14"/>
      <c r="E28" s="14"/>
      <c r="F28" s="14"/>
      <c r="G28" s="15"/>
      <c r="H28" s="15"/>
      <c r="I28" s="15"/>
      <c r="J28" s="15"/>
    </row>
    <row r="29" spans="1:42" ht="15" customHeight="1" x14ac:dyDescent="0.25">
      <c r="B29" s="141" t="s">
        <v>50</v>
      </c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42" x14ac:dyDescent="0.25">
      <c r="B30" s="36"/>
      <c r="C30" s="36"/>
      <c r="D30" s="36"/>
      <c r="E30" s="36"/>
      <c r="F30" s="36"/>
      <c r="G30" s="36"/>
      <c r="H30" s="36"/>
      <c r="I30" s="36"/>
      <c r="J30" s="36"/>
    </row>
    <row r="31" spans="1:42" ht="15" customHeight="1" x14ac:dyDescent="0.25">
      <c r="B31" s="141" t="s">
        <v>66</v>
      </c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42" ht="36.75" customHeight="1" x14ac:dyDescent="0.25">
      <c r="B32" s="141"/>
      <c r="C32" s="141"/>
      <c r="D32" s="141"/>
      <c r="E32" s="141"/>
      <c r="F32" s="141"/>
      <c r="G32" s="141"/>
      <c r="H32" s="141"/>
      <c r="I32" s="141"/>
      <c r="J32" s="141"/>
      <c r="K32" s="141"/>
    </row>
    <row r="33" spans="2:11" x14ac:dyDescent="0.25">
      <c r="B33" s="136"/>
      <c r="C33" s="136"/>
      <c r="D33" s="136"/>
      <c r="E33" s="136"/>
      <c r="F33" s="136"/>
      <c r="G33" s="136"/>
      <c r="H33" s="136"/>
      <c r="I33" s="136"/>
      <c r="J33" s="136"/>
    </row>
    <row r="34" spans="2:11" ht="15" customHeight="1" x14ac:dyDescent="0.25">
      <c r="B34" s="153" t="s">
        <v>71</v>
      </c>
      <c r="C34" s="153"/>
      <c r="D34" s="153"/>
      <c r="E34" s="153"/>
      <c r="F34" s="153"/>
      <c r="G34" s="153"/>
      <c r="H34" s="153"/>
      <c r="I34" s="153"/>
      <c r="J34" s="153"/>
      <c r="K34" s="153"/>
    </row>
    <row r="35" spans="2:11" x14ac:dyDescent="0.25">
      <c r="B35" s="153"/>
      <c r="C35" s="153"/>
      <c r="D35" s="153"/>
      <c r="E35" s="153"/>
      <c r="F35" s="153"/>
      <c r="G35" s="153"/>
      <c r="H35" s="153"/>
      <c r="I35" s="153"/>
      <c r="J35" s="153"/>
      <c r="K35" s="153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5"/>
  <sheetViews>
    <sheetView topLeftCell="A39" workbookViewId="0">
      <selection activeCell="C61" sqref="C61"/>
    </sheetView>
  </sheetViews>
  <sheetFormatPr defaultRowHeight="24.95" customHeight="1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42578125" customWidth="1"/>
    <col min="7" max="9" width="25.28515625" customWidth="1"/>
    <col min="10" max="11" width="15.7109375" customWidth="1"/>
  </cols>
  <sheetData>
    <row r="1" spans="2:14" ht="24.95" customHeight="1" x14ac:dyDescent="0.25">
      <c r="B1" s="2"/>
      <c r="C1" s="2"/>
      <c r="D1" s="2"/>
      <c r="E1" s="18"/>
      <c r="F1" s="2"/>
      <c r="G1" s="2"/>
      <c r="H1" s="2"/>
      <c r="I1" s="2"/>
      <c r="J1" s="2"/>
    </row>
    <row r="2" spans="2:14" ht="24.95" customHeight="1" x14ac:dyDescent="0.25">
      <c r="B2" s="135" t="s">
        <v>13</v>
      </c>
      <c r="C2" s="135"/>
      <c r="D2" s="135"/>
      <c r="E2" s="135"/>
      <c r="F2" s="135"/>
      <c r="G2" s="135"/>
      <c r="H2" s="135"/>
      <c r="I2" s="135"/>
      <c r="J2" s="135"/>
      <c r="K2" s="135"/>
    </row>
    <row r="3" spans="2:14" ht="24.95" customHeight="1" x14ac:dyDescent="0.25">
      <c r="B3" s="2"/>
      <c r="C3" s="2"/>
      <c r="D3" s="2"/>
      <c r="E3" s="18"/>
      <c r="F3" s="2"/>
      <c r="G3" s="2"/>
      <c r="H3" s="2"/>
      <c r="I3" s="3"/>
      <c r="J3" s="3"/>
    </row>
    <row r="4" spans="2:14" ht="24.95" customHeight="1" x14ac:dyDescent="0.25">
      <c r="B4" s="135" t="s">
        <v>67</v>
      </c>
      <c r="C4" s="135"/>
      <c r="D4" s="135"/>
      <c r="E4" s="135"/>
      <c r="F4" s="135"/>
      <c r="G4" s="135"/>
      <c r="H4" s="135"/>
      <c r="I4" s="135"/>
      <c r="J4" s="135"/>
      <c r="K4" s="135"/>
    </row>
    <row r="5" spans="2:14" ht="24.95" customHeight="1" x14ac:dyDescent="0.25">
      <c r="B5" s="2"/>
      <c r="C5" s="2"/>
      <c r="D5" s="2"/>
      <c r="E5" s="18"/>
      <c r="F5" s="2"/>
      <c r="G5" s="2"/>
      <c r="H5" s="2"/>
      <c r="I5" s="3"/>
      <c r="J5" s="3"/>
    </row>
    <row r="6" spans="2:14" ht="24.95" customHeight="1" x14ac:dyDescent="0.25">
      <c r="B6" s="135" t="s">
        <v>19</v>
      </c>
      <c r="C6" s="135"/>
      <c r="D6" s="135"/>
      <c r="E6" s="135"/>
      <c r="F6" s="135"/>
      <c r="G6" s="135"/>
      <c r="H6" s="135"/>
      <c r="I6" s="135"/>
      <c r="J6" s="135"/>
      <c r="K6" s="135"/>
    </row>
    <row r="7" spans="2:14" ht="24.95" customHeight="1" x14ac:dyDescent="0.25">
      <c r="B7" s="2"/>
      <c r="C7" s="2"/>
      <c r="D7" s="2"/>
      <c r="E7" s="18"/>
      <c r="F7" s="2"/>
      <c r="G7" s="2"/>
      <c r="H7" s="2"/>
      <c r="I7" s="3"/>
      <c r="J7" s="3"/>
    </row>
    <row r="8" spans="2:14" ht="24.95" customHeight="1" x14ac:dyDescent="0.25">
      <c r="B8" s="162" t="s">
        <v>8</v>
      </c>
      <c r="C8" s="163"/>
      <c r="D8" s="163"/>
      <c r="E8" s="163"/>
      <c r="F8" s="164"/>
      <c r="G8" s="41" t="s">
        <v>196</v>
      </c>
      <c r="H8" s="41" t="s">
        <v>52</v>
      </c>
      <c r="I8" s="41" t="s">
        <v>197</v>
      </c>
      <c r="J8" s="41" t="s">
        <v>18</v>
      </c>
      <c r="K8" s="41" t="s">
        <v>51</v>
      </c>
    </row>
    <row r="9" spans="2:14" ht="24.95" customHeight="1" x14ac:dyDescent="0.25">
      <c r="B9" s="162">
        <v>1</v>
      </c>
      <c r="C9" s="163"/>
      <c r="D9" s="163"/>
      <c r="E9" s="163"/>
      <c r="F9" s="164"/>
      <c r="G9" s="41">
        <v>2</v>
      </c>
      <c r="H9" s="41">
        <v>3</v>
      </c>
      <c r="I9" s="41">
        <v>4</v>
      </c>
      <c r="J9" s="41" t="s">
        <v>201</v>
      </c>
      <c r="K9" s="41" t="s">
        <v>202</v>
      </c>
    </row>
    <row r="10" spans="2:14" ht="24.95" customHeight="1" x14ac:dyDescent="0.25">
      <c r="B10" s="5"/>
      <c r="C10" s="5"/>
      <c r="D10" s="5"/>
      <c r="E10" s="5"/>
      <c r="F10" s="5" t="s">
        <v>22</v>
      </c>
      <c r="G10" s="50"/>
      <c r="H10" s="50"/>
      <c r="I10" s="49"/>
      <c r="J10" s="28"/>
      <c r="K10" s="28"/>
    </row>
    <row r="11" spans="2:14" s="35" customFormat="1" ht="24.95" customHeight="1" x14ac:dyDescent="0.25">
      <c r="B11" s="5">
        <v>6</v>
      </c>
      <c r="C11" s="5"/>
      <c r="D11" s="5"/>
      <c r="E11" s="5"/>
      <c r="F11" s="5" t="s">
        <v>2</v>
      </c>
      <c r="G11" s="92">
        <f>SUM(G12+G24+G29+G32+G38)</f>
        <v>1151879.5900000001</v>
      </c>
      <c r="H11" s="92">
        <f>SUM(H12+H24+H29+H32+H38+H46)</f>
        <v>1782831</v>
      </c>
      <c r="I11" s="92">
        <f t="shared" ref="I11" si="0">SUM(I12+I24+I29+I32+I38)</f>
        <v>1653004.1800000002</v>
      </c>
      <c r="J11" s="94">
        <f t="shared" ref="J11:J50" si="1">SUM(I11/G11)*100</f>
        <v>143.50494568620667</v>
      </c>
      <c r="K11" s="94">
        <f t="shared" ref="K11:K50" si="2">SUM(I11/H11)*100</f>
        <v>92.717940174924053</v>
      </c>
    </row>
    <row r="12" spans="2:14" ht="24.95" customHeight="1" x14ac:dyDescent="0.25">
      <c r="B12" s="5"/>
      <c r="C12" s="10">
        <v>63</v>
      </c>
      <c r="D12" s="10"/>
      <c r="E12" s="10"/>
      <c r="F12" s="10" t="s">
        <v>23</v>
      </c>
      <c r="G12" s="51">
        <f>SUM(G13+G16+G19)</f>
        <v>996633.99</v>
      </c>
      <c r="H12" s="51">
        <f t="shared" ref="H12:I12" si="3">SUM(H13+H16+H19)</f>
        <v>1175953</v>
      </c>
      <c r="I12" s="51">
        <f t="shared" si="3"/>
        <v>1151386.02</v>
      </c>
      <c r="J12" s="56">
        <f t="shared" si="1"/>
        <v>115.52746861463154</v>
      </c>
      <c r="K12" s="56">
        <f t="shared" si="2"/>
        <v>97.910887594997419</v>
      </c>
      <c r="N12" t="s">
        <v>86</v>
      </c>
    </row>
    <row r="13" spans="2:14" ht="24.75" customHeight="1" x14ac:dyDescent="0.25">
      <c r="B13" s="6"/>
      <c r="C13" s="6"/>
      <c r="D13" s="6">
        <v>636</v>
      </c>
      <c r="E13" s="6"/>
      <c r="F13" s="44" t="s">
        <v>72</v>
      </c>
      <c r="G13" s="52">
        <f>SUM(G14:G15)</f>
        <v>930737.11</v>
      </c>
      <c r="H13" s="52">
        <f t="shared" ref="H13:I13" si="4">SUM(H14:H15)</f>
        <v>1056707</v>
      </c>
      <c r="I13" s="52">
        <f t="shared" si="4"/>
        <v>1053514.07</v>
      </c>
      <c r="J13" s="56">
        <f t="shared" si="1"/>
        <v>113.19136829088077</v>
      </c>
      <c r="K13" s="56">
        <f t="shared" si="2"/>
        <v>99.697841501948986</v>
      </c>
    </row>
    <row r="14" spans="2:14" ht="24" customHeight="1" x14ac:dyDescent="0.25">
      <c r="B14" s="6"/>
      <c r="C14" s="6"/>
      <c r="D14" s="6"/>
      <c r="E14" s="6">
        <v>6361</v>
      </c>
      <c r="F14" s="44" t="s">
        <v>73</v>
      </c>
      <c r="G14" s="52">
        <v>929811.48</v>
      </c>
      <c r="H14" s="51">
        <v>1054707</v>
      </c>
      <c r="I14" s="51">
        <v>1051583.23</v>
      </c>
      <c r="J14" s="56">
        <f t="shared" si="1"/>
        <v>113.0963913244005</v>
      </c>
      <c r="K14" s="56">
        <f t="shared" si="2"/>
        <v>99.703825801857775</v>
      </c>
    </row>
    <row r="15" spans="2:14" ht="24" customHeight="1" x14ac:dyDescent="0.25">
      <c r="B15" s="6"/>
      <c r="C15" s="6"/>
      <c r="D15" s="6"/>
      <c r="E15" s="6">
        <v>6362</v>
      </c>
      <c r="F15" s="44" t="s">
        <v>200</v>
      </c>
      <c r="G15" s="52">
        <v>925.63</v>
      </c>
      <c r="H15" s="52">
        <v>2000</v>
      </c>
      <c r="I15" s="52">
        <v>1930.84</v>
      </c>
      <c r="J15" s="56">
        <f t="shared" si="1"/>
        <v>208.59738772511696</v>
      </c>
      <c r="K15" s="56">
        <f t="shared" si="2"/>
        <v>96.542000000000002</v>
      </c>
    </row>
    <row r="16" spans="2:14" ht="24" customHeight="1" x14ac:dyDescent="0.25">
      <c r="B16" s="6"/>
      <c r="C16" s="6"/>
      <c r="D16" s="6">
        <v>638</v>
      </c>
      <c r="E16" s="6"/>
      <c r="F16" s="44" t="s">
        <v>74</v>
      </c>
      <c r="G16" s="52">
        <f>SUM(G17:G18)</f>
        <v>0</v>
      </c>
      <c r="H16" s="52">
        <f t="shared" ref="H16:I16" si="5">SUM(H17:H18)</f>
        <v>69373</v>
      </c>
      <c r="I16" s="52">
        <f t="shared" si="5"/>
        <v>58837</v>
      </c>
      <c r="J16" s="56" t="e">
        <f t="shared" si="1"/>
        <v>#DIV/0!</v>
      </c>
      <c r="K16" s="56">
        <f t="shared" si="2"/>
        <v>84.812535136148071</v>
      </c>
    </row>
    <row r="17" spans="2:11" ht="24" customHeight="1" x14ac:dyDescent="0.25">
      <c r="B17" s="6"/>
      <c r="C17" s="6"/>
      <c r="D17" s="6"/>
      <c r="E17" s="6">
        <v>6381</v>
      </c>
      <c r="F17" s="44" t="s">
        <v>75</v>
      </c>
      <c r="G17" s="52">
        <v>0</v>
      </c>
      <c r="H17" s="51">
        <v>56100</v>
      </c>
      <c r="I17" s="51">
        <v>45564.72</v>
      </c>
      <c r="J17" s="56" t="e">
        <f t="shared" si="1"/>
        <v>#DIV/0!</v>
      </c>
      <c r="K17" s="56">
        <f t="shared" si="2"/>
        <v>81.220534759358287</v>
      </c>
    </row>
    <row r="18" spans="2:11" ht="24.75" customHeight="1" x14ac:dyDescent="0.25">
      <c r="B18" s="6"/>
      <c r="C18" s="6"/>
      <c r="D18" s="6"/>
      <c r="E18" s="6">
        <v>6382</v>
      </c>
      <c r="F18" s="44" t="s">
        <v>94</v>
      </c>
      <c r="G18" s="52">
        <v>0</v>
      </c>
      <c r="H18" s="52">
        <v>13273</v>
      </c>
      <c r="I18" s="52">
        <v>13272.28</v>
      </c>
      <c r="J18" s="56" t="e">
        <f t="shared" si="1"/>
        <v>#DIV/0!</v>
      </c>
      <c r="K18" s="56">
        <f t="shared" si="2"/>
        <v>99.994575453929031</v>
      </c>
    </row>
    <row r="19" spans="2:11" ht="24" customHeight="1" x14ac:dyDescent="0.25">
      <c r="B19" s="6"/>
      <c r="C19" s="6"/>
      <c r="D19" s="6">
        <v>639</v>
      </c>
      <c r="E19" s="6"/>
      <c r="F19" s="45" t="s">
        <v>76</v>
      </c>
      <c r="G19" s="52">
        <f>SUM(G20:G23)</f>
        <v>65896.88</v>
      </c>
      <c r="H19" s="52">
        <f t="shared" ref="H19:I19" si="6">SUM(H20:H23)</f>
        <v>49873</v>
      </c>
      <c r="I19" s="52">
        <f t="shared" si="6"/>
        <v>39034.949999999997</v>
      </c>
      <c r="J19" s="56">
        <f t="shared" si="1"/>
        <v>59.236416048832652</v>
      </c>
      <c r="K19" s="56">
        <f t="shared" si="2"/>
        <v>78.268702504361073</v>
      </c>
    </row>
    <row r="20" spans="2:11" ht="24" customHeight="1" x14ac:dyDescent="0.25">
      <c r="B20" s="6"/>
      <c r="C20" s="6"/>
      <c r="D20" s="6"/>
      <c r="E20" s="6">
        <v>6391</v>
      </c>
      <c r="F20" s="46" t="s">
        <v>23</v>
      </c>
      <c r="G20" s="52">
        <v>5098.68</v>
      </c>
      <c r="H20" s="51">
        <v>7000</v>
      </c>
      <c r="I20" s="53">
        <v>2305.8000000000002</v>
      </c>
      <c r="J20" s="56">
        <f t="shared" si="1"/>
        <v>45.223469603897485</v>
      </c>
      <c r="K20" s="56">
        <f t="shared" si="2"/>
        <v>32.940000000000005</v>
      </c>
    </row>
    <row r="21" spans="2:11" ht="24" customHeight="1" x14ac:dyDescent="0.25">
      <c r="B21" s="6"/>
      <c r="C21" s="6"/>
      <c r="D21" s="6"/>
      <c r="E21" s="6">
        <v>6392</v>
      </c>
      <c r="F21" s="45" t="s">
        <v>77</v>
      </c>
      <c r="G21" s="52">
        <v>4785.8500000000004</v>
      </c>
      <c r="H21" s="51">
        <v>4000</v>
      </c>
      <c r="I21" s="53">
        <v>3549.44</v>
      </c>
      <c r="J21" s="56">
        <f t="shared" si="1"/>
        <v>74.165299790005946</v>
      </c>
      <c r="K21" s="56">
        <f t="shared" si="2"/>
        <v>88.736000000000004</v>
      </c>
    </row>
    <row r="22" spans="2:11" ht="24.75" customHeight="1" x14ac:dyDescent="0.25">
      <c r="B22" s="6"/>
      <c r="C22" s="6"/>
      <c r="D22" s="6"/>
      <c r="E22" s="6">
        <v>6393</v>
      </c>
      <c r="F22" s="45" t="s">
        <v>78</v>
      </c>
      <c r="G22" s="52">
        <v>28892.53</v>
      </c>
      <c r="H22" s="51">
        <v>13873</v>
      </c>
      <c r="I22" s="53">
        <v>13066.27</v>
      </c>
      <c r="J22" s="56">
        <f t="shared" si="1"/>
        <v>45.223696228748409</v>
      </c>
      <c r="K22" s="56">
        <f t="shared" si="2"/>
        <v>94.184891515894194</v>
      </c>
    </row>
    <row r="23" spans="2:11" ht="24.75" customHeight="1" x14ac:dyDescent="0.25">
      <c r="B23" s="6"/>
      <c r="C23" s="6"/>
      <c r="D23" s="6"/>
      <c r="E23" s="6">
        <v>6394</v>
      </c>
      <c r="F23" s="45" t="s">
        <v>79</v>
      </c>
      <c r="G23" s="52">
        <v>27119.82</v>
      </c>
      <c r="H23" s="51">
        <v>25000</v>
      </c>
      <c r="I23" s="53">
        <v>20113.439999999999</v>
      </c>
      <c r="J23" s="56">
        <f t="shared" si="1"/>
        <v>74.165094016110729</v>
      </c>
      <c r="K23" s="56">
        <f t="shared" si="2"/>
        <v>80.453760000000003</v>
      </c>
    </row>
    <row r="24" spans="2:11" ht="24.95" customHeight="1" x14ac:dyDescent="0.25">
      <c r="B24" s="6"/>
      <c r="C24" s="6">
        <v>64</v>
      </c>
      <c r="D24" s="6"/>
      <c r="E24" s="6"/>
      <c r="F24" s="47" t="s">
        <v>96</v>
      </c>
      <c r="G24" s="52">
        <f>SUM(G25+G27)</f>
        <v>71.900000000000006</v>
      </c>
      <c r="H24" s="52">
        <f t="shared" ref="H24:I24" si="7">SUM(H25+H27)</f>
        <v>130</v>
      </c>
      <c r="I24" s="52">
        <f t="shared" si="7"/>
        <v>27.25</v>
      </c>
      <c r="J24" s="56">
        <f t="shared" si="1"/>
        <v>37.899860917941581</v>
      </c>
      <c r="K24" s="56">
        <f t="shared" si="2"/>
        <v>20.961538461538463</v>
      </c>
    </row>
    <row r="25" spans="2:11" ht="24" customHeight="1" x14ac:dyDescent="0.25">
      <c r="B25" s="6"/>
      <c r="C25" s="6"/>
      <c r="D25" s="6">
        <v>641</v>
      </c>
      <c r="E25" s="6"/>
      <c r="F25" s="47" t="s">
        <v>97</v>
      </c>
      <c r="G25" s="52">
        <f>SUM(G26)</f>
        <v>0.23</v>
      </c>
      <c r="H25" s="52">
        <f>SUM(H26)</f>
        <v>50</v>
      </c>
      <c r="I25" s="52">
        <f t="shared" ref="I25" si="8">SUM(I26)</f>
        <v>27.25</v>
      </c>
      <c r="J25" s="56">
        <f t="shared" si="1"/>
        <v>11847.826086956522</v>
      </c>
      <c r="K25" s="56">
        <f t="shared" si="2"/>
        <v>54.500000000000007</v>
      </c>
    </row>
    <row r="26" spans="2:11" ht="26.25" customHeight="1" x14ac:dyDescent="0.25">
      <c r="B26" s="6"/>
      <c r="C26" s="6"/>
      <c r="D26" s="6"/>
      <c r="E26" s="6">
        <v>6413</v>
      </c>
      <c r="F26" s="47" t="s">
        <v>95</v>
      </c>
      <c r="G26" s="52">
        <v>0.23</v>
      </c>
      <c r="H26" s="52">
        <v>50</v>
      </c>
      <c r="I26" s="52">
        <v>27.25</v>
      </c>
      <c r="J26" s="56">
        <f t="shared" si="1"/>
        <v>11847.826086956522</v>
      </c>
      <c r="K26" s="56">
        <f t="shared" si="2"/>
        <v>54.500000000000007</v>
      </c>
    </row>
    <row r="27" spans="2:11" ht="24.95" customHeight="1" x14ac:dyDescent="0.25">
      <c r="B27" s="6"/>
      <c r="C27" s="6"/>
      <c r="D27" s="6">
        <v>642</v>
      </c>
      <c r="E27" s="6"/>
      <c r="F27" s="47" t="s">
        <v>80</v>
      </c>
      <c r="G27" s="52">
        <v>71.67</v>
      </c>
      <c r="H27" s="52">
        <f t="shared" ref="H27:I27" si="9">SUM(H28)</f>
        <v>80</v>
      </c>
      <c r="I27" s="52">
        <f t="shared" si="9"/>
        <v>0</v>
      </c>
      <c r="J27" s="56">
        <f t="shared" si="1"/>
        <v>0</v>
      </c>
      <c r="K27" s="56">
        <f t="shared" si="2"/>
        <v>0</v>
      </c>
    </row>
    <row r="28" spans="2:11" ht="24.95" customHeight="1" x14ac:dyDescent="0.25">
      <c r="B28" s="6"/>
      <c r="C28" s="6"/>
      <c r="D28" s="6">
        <v>6425</v>
      </c>
      <c r="E28" s="6"/>
      <c r="F28" s="45" t="s">
        <v>81</v>
      </c>
      <c r="G28" s="52">
        <v>71.67</v>
      </c>
      <c r="H28" s="51">
        <v>80</v>
      </c>
      <c r="I28" s="53">
        <v>0</v>
      </c>
      <c r="J28" s="56">
        <f t="shared" si="1"/>
        <v>0</v>
      </c>
      <c r="K28" s="56">
        <f t="shared" si="2"/>
        <v>0</v>
      </c>
    </row>
    <row r="29" spans="2:11" ht="24.95" customHeight="1" x14ac:dyDescent="0.25">
      <c r="B29" s="6"/>
      <c r="C29" s="6">
        <v>65</v>
      </c>
      <c r="D29" s="6"/>
      <c r="E29" s="6"/>
      <c r="F29" s="47" t="s">
        <v>82</v>
      </c>
      <c r="G29" s="52">
        <f>SUM(G30)</f>
        <v>11710.03</v>
      </c>
      <c r="H29" s="52">
        <f t="shared" ref="H29:I29" si="10">SUM(H30)</f>
        <v>374000</v>
      </c>
      <c r="I29" s="52">
        <f t="shared" si="10"/>
        <v>324374.53000000003</v>
      </c>
      <c r="J29" s="56">
        <f t="shared" si="1"/>
        <v>2770.0572073683843</v>
      </c>
      <c r="K29" s="56">
        <f t="shared" si="2"/>
        <v>86.731157754010695</v>
      </c>
    </row>
    <row r="30" spans="2:11" ht="24" customHeight="1" x14ac:dyDescent="0.25">
      <c r="B30" s="6"/>
      <c r="C30" s="6"/>
      <c r="D30" s="6">
        <v>652</v>
      </c>
      <c r="E30" s="6"/>
      <c r="F30" s="47" t="s">
        <v>83</v>
      </c>
      <c r="G30" s="52">
        <f>SUM(G31)</f>
        <v>11710.03</v>
      </c>
      <c r="H30" s="52">
        <f t="shared" ref="H30:I30" si="11">SUM(H31)</f>
        <v>374000</v>
      </c>
      <c r="I30" s="52">
        <f t="shared" si="11"/>
        <v>324374.53000000003</v>
      </c>
      <c r="J30" s="56">
        <f t="shared" si="1"/>
        <v>2770.0572073683843</v>
      </c>
      <c r="K30" s="56">
        <f t="shared" si="2"/>
        <v>86.731157754010695</v>
      </c>
    </row>
    <row r="31" spans="2:11" ht="24" customHeight="1" x14ac:dyDescent="0.25">
      <c r="B31" s="6"/>
      <c r="C31" s="6"/>
      <c r="D31" s="7"/>
      <c r="E31" s="7">
        <v>6526</v>
      </c>
      <c r="F31" s="47" t="s">
        <v>84</v>
      </c>
      <c r="G31" s="52">
        <v>11710.03</v>
      </c>
      <c r="H31" s="51">
        <v>374000</v>
      </c>
      <c r="I31" s="53">
        <v>324374.53000000003</v>
      </c>
      <c r="J31" s="56">
        <f t="shared" si="1"/>
        <v>2770.0572073683843</v>
      </c>
      <c r="K31" s="56">
        <f t="shared" si="2"/>
        <v>86.731157754010695</v>
      </c>
    </row>
    <row r="32" spans="2:11" ht="24.95" customHeight="1" x14ac:dyDescent="0.25">
      <c r="B32" s="6"/>
      <c r="C32" s="6">
        <v>66</v>
      </c>
      <c r="D32" s="7"/>
      <c r="E32" s="7"/>
      <c r="F32" s="10" t="s">
        <v>24</v>
      </c>
      <c r="G32" s="52">
        <f>SUM(G33+G35)</f>
        <v>4179.58</v>
      </c>
      <c r="H32" s="52">
        <f t="shared" ref="H32:I32" si="12">SUM(H33+H35)</f>
        <v>8531</v>
      </c>
      <c r="I32" s="52">
        <f t="shared" si="12"/>
        <v>6043</v>
      </c>
      <c r="J32" s="56">
        <f t="shared" si="1"/>
        <v>144.58390555988879</v>
      </c>
      <c r="K32" s="56">
        <f t="shared" si="2"/>
        <v>70.835775407337948</v>
      </c>
    </row>
    <row r="33" spans="2:14" ht="24.95" customHeight="1" x14ac:dyDescent="0.25">
      <c r="B33" s="6"/>
      <c r="C33" s="23"/>
      <c r="D33" s="7">
        <v>661</v>
      </c>
      <c r="E33" s="7"/>
      <c r="F33" s="10" t="s">
        <v>25</v>
      </c>
      <c r="G33" s="52">
        <f>SUM(G34)</f>
        <v>2999.54</v>
      </c>
      <c r="H33" s="52">
        <f t="shared" ref="H33:I33" si="13">SUM(H34)</f>
        <v>8000</v>
      </c>
      <c r="I33" s="52">
        <f t="shared" si="13"/>
        <v>5565.25</v>
      </c>
      <c r="J33" s="56">
        <f t="shared" si="1"/>
        <v>185.53678230662035</v>
      </c>
      <c r="K33" s="56">
        <f t="shared" si="2"/>
        <v>69.565624999999997</v>
      </c>
    </row>
    <row r="34" spans="2:14" ht="26.25" customHeight="1" x14ac:dyDescent="0.25">
      <c r="B34" s="6"/>
      <c r="C34" s="23"/>
      <c r="D34" s="7"/>
      <c r="E34" s="7">
        <v>6615</v>
      </c>
      <c r="F34" s="44" t="s">
        <v>85</v>
      </c>
      <c r="G34" s="52">
        <v>2999.54</v>
      </c>
      <c r="H34" s="51">
        <v>8000</v>
      </c>
      <c r="I34" s="53">
        <v>5565.25</v>
      </c>
      <c r="J34" s="56">
        <f t="shared" si="1"/>
        <v>185.53678230662035</v>
      </c>
      <c r="K34" s="56">
        <f t="shared" si="2"/>
        <v>69.565624999999997</v>
      </c>
    </row>
    <row r="35" spans="2:14" ht="24.95" customHeight="1" x14ac:dyDescent="0.25">
      <c r="B35" s="6"/>
      <c r="C35" s="23"/>
      <c r="D35" s="7">
        <v>663</v>
      </c>
      <c r="E35" s="7"/>
      <c r="F35" s="47" t="s">
        <v>87</v>
      </c>
      <c r="G35" s="52">
        <f>SUM(G36:G37)</f>
        <v>1180.04</v>
      </c>
      <c r="H35" s="52">
        <f t="shared" ref="H35:I35" si="14">SUM(H36:H37)</f>
        <v>531</v>
      </c>
      <c r="I35" s="52">
        <f t="shared" si="14"/>
        <v>477.75</v>
      </c>
      <c r="J35" s="56">
        <f t="shared" si="1"/>
        <v>40.485915731670111</v>
      </c>
      <c r="K35" s="56">
        <f t="shared" si="2"/>
        <v>89.971751412429384</v>
      </c>
    </row>
    <row r="36" spans="2:14" ht="25.5" customHeight="1" x14ac:dyDescent="0.25">
      <c r="B36" s="6"/>
      <c r="C36" s="6"/>
      <c r="D36" s="7"/>
      <c r="E36" s="7">
        <v>6631</v>
      </c>
      <c r="F36" s="47" t="s">
        <v>88</v>
      </c>
      <c r="G36" s="52">
        <v>472.63</v>
      </c>
      <c r="H36" s="51">
        <v>531</v>
      </c>
      <c r="I36" s="53">
        <v>477.75</v>
      </c>
      <c r="J36" s="56">
        <f t="shared" si="1"/>
        <v>101.08329983285023</v>
      </c>
      <c r="K36" s="56">
        <f t="shared" si="2"/>
        <v>89.971751412429384</v>
      </c>
    </row>
    <row r="37" spans="2:14" ht="24" customHeight="1" x14ac:dyDescent="0.25">
      <c r="B37" s="6"/>
      <c r="C37" s="6"/>
      <c r="D37" s="7"/>
      <c r="E37" s="48">
        <v>6632</v>
      </c>
      <c r="F37" s="44" t="s">
        <v>93</v>
      </c>
      <c r="G37" s="52">
        <v>707.41</v>
      </c>
      <c r="H37" s="52">
        <v>0</v>
      </c>
      <c r="I37" s="54">
        <v>0</v>
      </c>
      <c r="J37" s="56">
        <f t="shared" si="1"/>
        <v>0</v>
      </c>
      <c r="K37" s="56" t="e">
        <f t="shared" si="2"/>
        <v>#DIV/0!</v>
      </c>
    </row>
    <row r="38" spans="2:14" ht="24.95" customHeight="1" x14ac:dyDescent="0.25">
      <c r="B38" s="6"/>
      <c r="C38" s="6">
        <v>67</v>
      </c>
      <c r="D38" s="7"/>
      <c r="E38" s="7"/>
      <c r="F38" s="47" t="s">
        <v>89</v>
      </c>
      <c r="G38" s="52">
        <f>SUM(G39)</f>
        <v>139284.09</v>
      </c>
      <c r="H38" s="52">
        <f t="shared" ref="H38:I38" si="15">SUM(H39)</f>
        <v>193150</v>
      </c>
      <c r="I38" s="52">
        <f t="shared" si="15"/>
        <v>171173.38</v>
      </c>
      <c r="J38" s="56">
        <f t="shared" si="1"/>
        <v>122.89514186437232</v>
      </c>
      <c r="K38" s="56">
        <f t="shared" si="2"/>
        <v>88.621993269479688</v>
      </c>
    </row>
    <row r="39" spans="2:14" ht="24.95" customHeight="1" x14ac:dyDescent="0.25">
      <c r="B39" s="6"/>
      <c r="C39" s="6"/>
      <c r="D39" s="7">
        <v>671</v>
      </c>
      <c r="E39" s="7"/>
      <c r="F39" s="47" t="s">
        <v>90</v>
      </c>
      <c r="G39" s="52">
        <f>SUM(G40:G41)</f>
        <v>139284.09</v>
      </c>
      <c r="H39" s="52">
        <f t="shared" ref="H39:I39" si="16">SUM(H40:H41)</f>
        <v>193150</v>
      </c>
      <c r="I39" s="52">
        <f t="shared" si="16"/>
        <v>171173.38</v>
      </c>
      <c r="J39" s="56">
        <f t="shared" si="1"/>
        <v>122.89514186437232</v>
      </c>
      <c r="K39" s="56">
        <f t="shared" si="2"/>
        <v>88.621993269479688</v>
      </c>
    </row>
    <row r="40" spans="2:14" ht="23.25" customHeight="1" x14ac:dyDescent="0.25">
      <c r="B40" s="6"/>
      <c r="C40" s="6"/>
      <c r="D40" s="7"/>
      <c r="E40" s="7">
        <v>6711</v>
      </c>
      <c r="F40" s="47" t="s">
        <v>91</v>
      </c>
      <c r="G40" s="52">
        <v>137642.47</v>
      </c>
      <c r="H40" s="51">
        <v>179150</v>
      </c>
      <c r="I40" s="53">
        <v>157428.75</v>
      </c>
      <c r="J40" s="56">
        <f t="shared" si="1"/>
        <v>114.37512709558322</v>
      </c>
      <c r="K40" s="56">
        <f t="shared" si="2"/>
        <v>87.875383756628523</v>
      </c>
    </row>
    <row r="41" spans="2:14" ht="23.25" customHeight="1" x14ac:dyDescent="0.25">
      <c r="B41" s="6"/>
      <c r="C41" s="6"/>
      <c r="D41" s="7"/>
      <c r="E41" s="7">
        <v>6712</v>
      </c>
      <c r="F41" s="47" t="s">
        <v>92</v>
      </c>
      <c r="G41" s="52">
        <v>1641.62</v>
      </c>
      <c r="H41" s="51">
        <v>14000</v>
      </c>
      <c r="I41" s="53">
        <v>13744.63</v>
      </c>
      <c r="J41" s="56">
        <f t="shared" si="1"/>
        <v>837.26014546606393</v>
      </c>
      <c r="K41" s="56">
        <f t="shared" si="2"/>
        <v>98.175928571428557</v>
      </c>
    </row>
    <row r="42" spans="2:14" s="35" customFormat="1" ht="24.95" customHeight="1" x14ac:dyDescent="0.25">
      <c r="B42" s="23">
        <v>7</v>
      </c>
      <c r="C42" s="23"/>
      <c r="D42" s="34"/>
      <c r="E42" s="34"/>
      <c r="F42" s="5" t="s">
        <v>3</v>
      </c>
      <c r="G42" s="55">
        <f>SUM(G43)</f>
        <v>0</v>
      </c>
      <c r="H42" s="55">
        <f t="shared" ref="H42:I44" si="17">SUM(H43)</f>
        <v>0</v>
      </c>
      <c r="I42" s="55">
        <f t="shared" si="17"/>
        <v>0</v>
      </c>
      <c r="J42" s="56" t="e">
        <f t="shared" si="1"/>
        <v>#DIV/0!</v>
      </c>
      <c r="K42" s="56" t="e">
        <f t="shared" si="2"/>
        <v>#DIV/0!</v>
      </c>
      <c r="N42" s="35" t="s">
        <v>86</v>
      </c>
    </row>
    <row r="43" spans="2:14" ht="24.95" customHeight="1" x14ac:dyDescent="0.25">
      <c r="B43" s="6"/>
      <c r="C43" s="6">
        <v>72</v>
      </c>
      <c r="D43" s="7"/>
      <c r="E43" s="7"/>
      <c r="F43" s="29" t="s">
        <v>27</v>
      </c>
      <c r="G43" s="52">
        <f>SUM(G44)</f>
        <v>0</v>
      </c>
      <c r="H43" s="52">
        <f t="shared" si="17"/>
        <v>0</v>
      </c>
      <c r="I43" s="52">
        <f t="shared" si="17"/>
        <v>0</v>
      </c>
      <c r="J43" s="56" t="e">
        <f t="shared" si="1"/>
        <v>#DIV/0!</v>
      </c>
      <c r="K43" s="56" t="e">
        <f t="shared" si="2"/>
        <v>#DIV/0!</v>
      </c>
    </row>
    <row r="44" spans="2:14" ht="24.75" customHeight="1" x14ac:dyDescent="0.25">
      <c r="B44" s="6"/>
      <c r="C44" s="6"/>
      <c r="D44" s="6">
        <v>721</v>
      </c>
      <c r="E44" s="6"/>
      <c r="F44" s="29" t="s">
        <v>28</v>
      </c>
      <c r="G44" s="52">
        <f>SUM(G45)</f>
        <v>0</v>
      </c>
      <c r="H44" s="52">
        <f t="shared" si="17"/>
        <v>0</v>
      </c>
      <c r="I44" s="52">
        <f t="shared" si="17"/>
        <v>0</v>
      </c>
      <c r="J44" s="56" t="e">
        <f t="shared" si="1"/>
        <v>#DIV/0!</v>
      </c>
      <c r="K44" s="56" t="e">
        <f t="shared" si="2"/>
        <v>#DIV/0!</v>
      </c>
    </row>
    <row r="45" spans="2:14" ht="24" customHeight="1" x14ac:dyDescent="0.25">
      <c r="B45" s="6"/>
      <c r="C45" s="6"/>
      <c r="D45" s="6"/>
      <c r="E45" s="6">
        <v>7211</v>
      </c>
      <c r="F45" s="29" t="s">
        <v>29</v>
      </c>
      <c r="G45" s="51">
        <v>0</v>
      </c>
      <c r="H45" s="51">
        <v>0</v>
      </c>
      <c r="I45" s="53">
        <v>0</v>
      </c>
      <c r="J45" s="56" t="e">
        <f t="shared" si="1"/>
        <v>#DIV/0!</v>
      </c>
      <c r="K45" s="56" t="e">
        <f t="shared" si="2"/>
        <v>#DIV/0!</v>
      </c>
    </row>
    <row r="46" spans="2:14" s="35" customFormat="1" ht="24" customHeight="1" x14ac:dyDescent="0.25">
      <c r="B46" s="23">
        <v>9</v>
      </c>
      <c r="C46" s="23"/>
      <c r="D46" s="23"/>
      <c r="E46" s="23"/>
      <c r="F46" s="91" t="s">
        <v>206</v>
      </c>
      <c r="G46" s="92">
        <f>SUM(G47)</f>
        <v>240.04</v>
      </c>
      <c r="H46" s="92">
        <f>SUM(H47)</f>
        <v>31067</v>
      </c>
      <c r="I46" s="93">
        <f>SUM(I47)</f>
        <v>-24506.34</v>
      </c>
      <c r="J46" s="56">
        <f t="shared" si="1"/>
        <v>-10209.273454424263</v>
      </c>
      <c r="K46" s="56">
        <f t="shared" si="2"/>
        <v>-78.882222293752207</v>
      </c>
    </row>
    <row r="47" spans="2:14" ht="24" customHeight="1" x14ac:dyDescent="0.25">
      <c r="B47" s="6"/>
      <c r="C47" s="6">
        <v>92</v>
      </c>
      <c r="D47" s="6"/>
      <c r="E47" s="6"/>
      <c r="F47" s="29" t="s">
        <v>203</v>
      </c>
      <c r="G47" s="51">
        <f>SUM(G48)</f>
        <v>240.04</v>
      </c>
      <c r="H47" s="51">
        <f>SUM(H48)</f>
        <v>31067</v>
      </c>
      <c r="I47" s="53">
        <v>-24506.34</v>
      </c>
      <c r="J47" s="56">
        <f t="shared" si="1"/>
        <v>-10209.273454424263</v>
      </c>
      <c r="K47" s="56">
        <f t="shared" si="2"/>
        <v>-78.882222293752207</v>
      </c>
    </row>
    <row r="48" spans="2:14" ht="24" customHeight="1" x14ac:dyDescent="0.25">
      <c r="B48" s="6"/>
      <c r="C48" s="6"/>
      <c r="D48" s="6">
        <v>922</v>
      </c>
      <c r="E48" s="6"/>
      <c r="F48" s="29" t="s">
        <v>204</v>
      </c>
      <c r="G48" s="51">
        <f>SUM(G49)</f>
        <v>240.04</v>
      </c>
      <c r="H48" s="51">
        <f>SUM(H49)</f>
        <v>31067</v>
      </c>
      <c r="I48" s="51">
        <f>SUM(I49)</f>
        <v>0</v>
      </c>
      <c r="J48" s="56">
        <f t="shared" si="1"/>
        <v>0</v>
      </c>
      <c r="K48" s="56">
        <f t="shared" si="2"/>
        <v>0</v>
      </c>
    </row>
    <row r="49" spans="2:11" ht="24.95" customHeight="1" x14ac:dyDescent="0.25">
      <c r="B49" s="6"/>
      <c r="C49" s="6"/>
      <c r="D49" s="6"/>
      <c r="E49" s="6">
        <v>9221</v>
      </c>
      <c r="F49" s="29" t="s">
        <v>205</v>
      </c>
      <c r="G49" s="51">
        <v>240.04</v>
      </c>
      <c r="H49" s="51">
        <v>31067</v>
      </c>
      <c r="I49" s="53">
        <v>0</v>
      </c>
      <c r="J49" s="56">
        <f t="shared" si="1"/>
        <v>0</v>
      </c>
      <c r="K49" s="56">
        <f t="shared" si="2"/>
        <v>0</v>
      </c>
    </row>
    <row r="50" spans="2:11" ht="24.95" customHeight="1" x14ac:dyDescent="0.25">
      <c r="B50" s="6"/>
      <c r="C50" s="6"/>
      <c r="D50" s="6"/>
      <c r="E50" s="6">
        <v>9222</v>
      </c>
      <c r="F50" s="29" t="s">
        <v>207</v>
      </c>
      <c r="G50" s="51">
        <v>0</v>
      </c>
      <c r="H50" s="51">
        <v>0</v>
      </c>
      <c r="I50" s="53">
        <v>24506.34</v>
      </c>
      <c r="J50" s="56" t="e">
        <f t="shared" si="1"/>
        <v>#DIV/0!</v>
      </c>
      <c r="K50" s="56" t="e">
        <f t="shared" si="2"/>
        <v>#DIV/0!</v>
      </c>
    </row>
    <row r="52" spans="2:11" ht="24.95" customHeight="1" x14ac:dyDescent="0.25">
      <c r="B52" s="18"/>
      <c r="C52" s="18"/>
      <c r="D52" s="18"/>
      <c r="E52" s="18"/>
      <c r="F52" s="18"/>
      <c r="G52" s="18"/>
      <c r="H52" s="18"/>
      <c r="I52" s="3"/>
      <c r="J52" s="3"/>
      <c r="K52" s="3"/>
    </row>
    <row r="53" spans="2:11" ht="24.95" customHeight="1" x14ac:dyDescent="0.25">
      <c r="B53" s="162" t="s">
        <v>8</v>
      </c>
      <c r="C53" s="163"/>
      <c r="D53" s="163"/>
      <c r="E53" s="163"/>
      <c r="F53" s="164"/>
      <c r="G53" s="41" t="s">
        <v>196</v>
      </c>
      <c r="H53" s="41" t="s">
        <v>52</v>
      </c>
      <c r="I53" s="41" t="s">
        <v>197</v>
      </c>
      <c r="J53" s="41" t="s">
        <v>18</v>
      </c>
      <c r="K53" s="41" t="s">
        <v>51</v>
      </c>
    </row>
    <row r="54" spans="2:11" ht="24.95" customHeight="1" x14ac:dyDescent="0.25">
      <c r="B54" s="162">
        <v>1</v>
      </c>
      <c r="C54" s="163"/>
      <c r="D54" s="163"/>
      <c r="E54" s="163"/>
      <c r="F54" s="164"/>
      <c r="G54" s="41">
        <v>2</v>
      </c>
      <c r="H54" s="41">
        <v>3</v>
      </c>
      <c r="I54" s="41">
        <v>5</v>
      </c>
      <c r="J54" s="41" t="s">
        <v>20</v>
      </c>
      <c r="K54" s="41" t="s">
        <v>21</v>
      </c>
    </row>
    <row r="55" spans="2:11" ht="24.95" customHeight="1" x14ac:dyDescent="0.25">
      <c r="B55" s="5"/>
      <c r="C55" s="5"/>
      <c r="D55" s="5"/>
      <c r="E55" s="5"/>
      <c r="F55" s="5" t="s">
        <v>9</v>
      </c>
      <c r="G55" s="70">
        <f>SUM(G56+G107)</f>
        <v>1125337.97</v>
      </c>
      <c r="H55" s="70">
        <f>SUM(H56+H107)</f>
        <v>1778546</v>
      </c>
      <c r="I55" s="70">
        <f>SUM(I56+I107)</f>
        <v>1704169.83</v>
      </c>
      <c r="J55" s="56">
        <f t="shared" ref="J55:J87" si="18">SUM(I55/G55)*100</f>
        <v>151.43626851940311</v>
      </c>
      <c r="K55" s="56">
        <f t="shared" ref="K55:K87" si="19">SUM(I55/H55)*100</f>
        <v>95.818147520502706</v>
      </c>
    </row>
    <row r="56" spans="2:11" ht="24.95" customHeight="1" x14ac:dyDescent="0.25">
      <c r="B56" s="5">
        <v>3</v>
      </c>
      <c r="C56" s="5"/>
      <c r="D56" s="5"/>
      <c r="E56" s="5"/>
      <c r="F56" s="5" t="s">
        <v>4</v>
      </c>
      <c r="G56" s="70">
        <f>SUM(G57+G67+G97+G100+G103)</f>
        <v>1087921.29</v>
      </c>
      <c r="H56" s="70">
        <f t="shared" ref="H56:I56" si="20">SUM(H57+H67+H97+H100+H103)</f>
        <v>1709273</v>
      </c>
      <c r="I56" s="70">
        <f t="shared" si="20"/>
        <v>1642096.97</v>
      </c>
      <c r="J56" s="56">
        <f t="shared" si="18"/>
        <v>150.93894982053342</v>
      </c>
      <c r="K56" s="56">
        <f t="shared" si="19"/>
        <v>96.069906328597014</v>
      </c>
    </row>
    <row r="57" spans="2:11" ht="24.95" customHeight="1" x14ac:dyDescent="0.25">
      <c r="B57" s="5"/>
      <c r="C57" s="10">
        <v>31</v>
      </c>
      <c r="D57" s="10"/>
      <c r="E57" s="10"/>
      <c r="F57" s="10" t="s">
        <v>5</v>
      </c>
      <c r="G57" s="70">
        <f>SUM(G58+G62+G64)</f>
        <v>869146.10000000009</v>
      </c>
      <c r="H57" s="70">
        <f t="shared" ref="H57:I57" si="21">SUM(H58+H62+H64)</f>
        <v>1004937</v>
      </c>
      <c r="I57" s="70">
        <f t="shared" si="21"/>
        <v>1003170.7999999999</v>
      </c>
      <c r="J57" s="56">
        <f t="shared" si="18"/>
        <v>115.42027284020486</v>
      </c>
      <c r="K57" s="56">
        <f t="shared" si="19"/>
        <v>99.824247689158625</v>
      </c>
    </row>
    <row r="58" spans="2:11" ht="24.75" customHeight="1" x14ac:dyDescent="0.25">
      <c r="B58" s="6"/>
      <c r="C58" s="6"/>
      <c r="D58" s="6">
        <v>311</v>
      </c>
      <c r="E58" s="6"/>
      <c r="F58" s="6" t="s">
        <v>30</v>
      </c>
      <c r="G58" s="70">
        <f>SUM(G59:G61)</f>
        <v>718136.9800000001</v>
      </c>
      <c r="H58" s="70">
        <f t="shared" ref="H58:I58" si="22">SUM(H59:H61)</f>
        <v>825830</v>
      </c>
      <c r="I58" s="70">
        <f t="shared" si="22"/>
        <v>827445.65999999992</v>
      </c>
      <c r="J58" s="56">
        <f t="shared" si="18"/>
        <v>115.22114624984216</v>
      </c>
      <c r="K58" s="56">
        <f t="shared" si="19"/>
        <v>100.19564074930676</v>
      </c>
    </row>
    <row r="59" spans="2:11" ht="24.75" customHeight="1" x14ac:dyDescent="0.25">
      <c r="B59" s="6"/>
      <c r="C59" s="6"/>
      <c r="D59" s="6"/>
      <c r="E59" s="6">
        <v>3111</v>
      </c>
      <c r="F59" s="57" t="s">
        <v>98</v>
      </c>
      <c r="G59" s="70">
        <v>702319.68</v>
      </c>
      <c r="H59" s="70">
        <v>806680</v>
      </c>
      <c r="I59" s="56">
        <v>808974.19</v>
      </c>
      <c r="J59" s="56">
        <f t="shared" si="18"/>
        <v>115.18603465589914</v>
      </c>
      <c r="K59" s="56">
        <f t="shared" si="19"/>
        <v>100.28439901819803</v>
      </c>
    </row>
    <row r="60" spans="2:11" ht="25.5" customHeight="1" x14ac:dyDescent="0.25">
      <c r="B60" s="6"/>
      <c r="C60" s="6"/>
      <c r="D60" s="6"/>
      <c r="E60" s="6">
        <v>3113</v>
      </c>
      <c r="F60" s="57" t="s">
        <v>99</v>
      </c>
      <c r="G60" s="70">
        <v>1322.18</v>
      </c>
      <c r="H60" s="70">
        <v>5000</v>
      </c>
      <c r="I60" s="56">
        <v>4464.88</v>
      </c>
      <c r="J60" s="56">
        <f t="shared" si="18"/>
        <v>337.69078340316747</v>
      </c>
      <c r="K60" s="56">
        <f t="shared" si="19"/>
        <v>89.297600000000003</v>
      </c>
    </row>
    <row r="61" spans="2:11" ht="25.5" customHeight="1" x14ac:dyDescent="0.25">
      <c r="B61" s="6"/>
      <c r="C61" s="6"/>
      <c r="D61" s="6"/>
      <c r="E61" s="6">
        <v>3114</v>
      </c>
      <c r="F61" s="57" t="s">
        <v>100</v>
      </c>
      <c r="G61" s="70">
        <v>14495.12</v>
      </c>
      <c r="H61" s="70">
        <v>14150</v>
      </c>
      <c r="I61" s="56">
        <v>14006.59</v>
      </c>
      <c r="J61" s="56">
        <f t="shared" si="18"/>
        <v>96.629693303677371</v>
      </c>
      <c r="K61" s="56">
        <f t="shared" si="19"/>
        <v>98.986501766784457</v>
      </c>
    </row>
    <row r="62" spans="2:11" ht="24.95" customHeight="1" x14ac:dyDescent="0.25">
      <c r="B62" s="6"/>
      <c r="C62" s="6"/>
      <c r="D62" s="6">
        <v>312</v>
      </c>
      <c r="E62" s="6"/>
      <c r="F62" s="58" t="s">
        <v>101</v>
      </c>
      <c r="G62" s="70">
        <f>SUM(G63)</f>
        <v>35024.129999999997</v>
      </c>
      <c r="H62" s="70">
        <f t="shared" ref="H62:I62" si="23">SUM(H63)</f>
        <v>45200</v>
      </c>
      <c r="I62" s="70">
        <f t="shared" si="23"/>
        <v>42839.17</v>
      </c>
      <c r="J62" s="56">
        <f t="shared" si="18"/>
        <v>122.3133022861667</v>
      </c>
      <c r="K62" s="56">
        <f t="shared" si="19"/>
        <v>94.776924778761057</v>
      </c>
    </row>
    <row r="63" spans="2:11" ht="24.75" customHeight="1" x14ac:dyDescent="0.25">
      <c r="B63" s="6"/>
      <c r="C63" s="6"/>
      <c r="D63" s="6"/>
      <c r="E63" s="6">
        <v>3121</v>
      </c>
      <c r="F63" s="57" t="s">
        <v>101</v>
      </c>
      <c r="G63" s="70">
        <v>35024.129999999997</v>
      </c>
      <c r="H63" s="70">
        <v>45200</v>
      </c>
      <c r="I63" s="56">
        <v>42839.17</v>
      </c>
      <c r="J63" s="56">
        <f t="shared" si="18"/>
        <v>122.3133022861667</v>
      </c>
      <c r="K63" s="56">
        <f t="shared" si="19"/>
        <v>94.776924778761057</v>
      </c>
    </row>
    <row r="64" spans="2:11" ht="24" customHeight="1" x14ac:dyDescent="0.25">
      <c r="B64" s="6"/>
      <c r="C64" s="6"/>
      <c r="D64" s="6">
        <v>313</v>
      </c>
      <c r="E64" s="6"/>
      <c r="F64" s="58" t="s">
        <v>104</v>
      </c>
      <c r="G64" s="70">
        <f>SUM(G65:G66)</f>
        <v>115984.99</v>
      </c>
      <c r="H64" s="70">
        <f t="shared" ref="H64:I64" si="24">SUM(H65:H66)</f>
        <v>133907</v>
      </c>
      <c r="I64" s="70">
        <f t="shared" si="24"/>
        <v>132885.97</v>
      </c>
      <c r="J64" s="56">
        <f t="shared" si="18"/>
        <v>114.5716958720262</v>
      </c>
      <c r="K64" s="56">
        <f t="shared" si="19"/>
        <v>99.237508121308068</v>
      </c>
    </row>
    <row r="65" spans="2:11" ht="23.25" customHeight="1" x14ac:dyDescent="0.25">
      <c r="B65" s="6"/>
      <c r="C65" s="6"/>
      <c r="D65" s="6"/>
      <c r="E65" s="6">
        <v>3132</v>
      </c>
      <c r="F65" s="59" t="s">
        <v>102</v>
      </c>
      <c r="G65" s="70">
        <v>115688.32000000001</v>
      </c>
      <c r="H65" s="70">
        <v>133907</v>
      </c>
      <c r="I65" s="56">
        <v>132885.97</v>
      </c>
      <c r="J65" s="56">
        <f t="shared" si="18"/>
        <v>114.86550241199802</v>
      </c>
      <c r="K65" s="56">
        <f t="shared" si="19"/>
        <v>99.237508121308068</v>
      </c>
    </row>
    <row r="66" spans="2:11" ht="24.75" customHeight="1" x14ac:dyDescent="0.25">
      <c r="B66" s="6"/>
      <c r="C66" s="6"/>
      <c r="D66" s="6"/>
      <c r="E66" s="6">
        <v>3133</v>
      </c>
      <c r="F66" s="59" t="s">
        <v>103</v>
      </c>
      <c r="G66" s="70">
        <v>296.67</v>
      </c>
      <c r="H66" s="70">
        <v>0</v>
      </c>
      <c r="I66" s="56">
        <v>0</v>
      </c>
      <c r="J66" s="56">
        <f t="shared" si="18"/>
        <v>0</v>
      </c>
      <c r="K66" s="56" t="e">
        <f t="shared" si="19"/>
        <v>#DIV/0!</v>
      </c>
    </row>
    <row r="67" spans="2:11" ht="24.95" customHeight="1" x14ac:dyDescent="0.25">
      <c r="B67" s="6"/>
      <c r="C67" s="6">
        <v>32</v>
      </c>
      <c r="D67" s="7"/>
      <c r="E67" s="7"/>
      <c r="F67" s="6" t="s">
        <v>14</v>
      </c>
      <c r="G67" s="70">
        <f>SUM(G68+G72+G79+G89)</f>
        <v>196780.98000000004</v>
      </c>
      <c r="H67" s="70">
        <f t="shared" ref="H67:I67" si="25">SUM(H68+H72+H79+H89)</f>
        <v>689855</v>
      </c>
      <c r="I67" s="70">
        <f t="shared" si="25"/>
        <v>625031.38</v>
      </c>
      <c r="J67" s="56">
        <f t="shared" si="18"/>
        <v>317.62794351364641</v>
      </c>
      <c r="K67" s="56">
        <f t="shared" si="19"/>
        <v>90.603297794464055</v>
      </c>
    </row>
    <row r="68" spans="2:11" ht="24.95" customHeight="1" x14ac:dyDescent="0.25">
      <c r="B68" s="6"/>
      <c r="C68" s="6"/>
      <c r="D68" s="6">
        <v>321</v>
      </c>
      <c r="E68" s="6"/>
      <c r="F68" s="6" t="s">
        <v>31</v>
      </c>
      <c r="G68" s="70">
        <f>SUM(G69:G71)</f>
        <v>38221.890000000007</v>
      </c>
      <c r="H68" s="70">
        <f t="shared" ref="H68:I68" si="26">SUM(H69:H71)</f>
        <v>75600</v>
      </c>
      <c r="I68" s="70">
        <f t="shared" si="26"/>
        <v>74193.179999999993</v>
      </c>
      <c r="J68" s="56">
        <f t="shared" si="18"/>
        <v>194.11175114574394</v>
      </c>
      <c r="K68" s="56">
        <f t="shared" si="19"/>
        <v>98.139126984126975</v>
      </c>
    </row>
    <row r="69" spans="2:11" ht="27" customHeight="1" x14ac:dyDescent="0.25">
      <c r="B69" s="6"/>
      <c r="C69" s="23"/>
      <c r="D69" s="6"/>
      <c r="E69" s="6">
        <v>3211</v>
      </c>
      <c r="F69" s="60" t="s">
        <v>32</v>
      </c>
      <c r="G69" s="70">
        <v>3416.66</v>
      </c>
      <c r="H69" s="70">
        <v>8600</v>
      </c>
      <c r="I69" s="56">
        <v>8579.02</v>
      </c>
      <c r="J69" s="56">
        <f t="shared" si="18"/>
        <v>251.09375823172343</v>
      </c>
      <c r="K69" s="56">
        <f t="shared" si="19"/>
        <v>99.756046511627915</v>
      </c>
    </row>
    <row r="70" spans="2:11" ht="27" customHeight="1" x14ac:dyDescent="0.25">
      <c r="B70" s="6"/>
      <c r="C70" s="23"/>
      <c r="D70" s="6"/>
      <c r="E70" s="6">
        <v>3212</v>
      </c>
      <c r="F70" s="59" t="s">
        <v>105</v>
      </c>
      <c r="G70" s="70">
        <v>34239.83</v>
      </c>
      <c r="H70" s="70">
        <v>38000</v>
      </c>
      <c r="I70" s="56">
        <v>37989.199999999997</v>
      </c>
      <c r="J70" s="56">
        <f t="shared" si="18"/>
        <v>110.95031721828057</v>
      </c>
      <c r="K70" s="56">
        <f t="shared" si="19"/>
        <v>99.971578947368414</v>
      </c>
    </row>
    <row r="71" spans="2:11" ht="26.25" customHeight="1" x14ac:dyDescent="0.25">
      <c r="B71" s="6"/>
      <c r="C71" s="23"/>
      <c r="D71" s="7"/>
      <c r="E71" s="7">
        <v>3213</v>
      </c>
      <c r="F71" s="59" t="s">
        <v>106</v>
      </c>
      <c r="G71" s="70">
        <v>565.4</v>
      </c>
      <c r="H71" s="70">
        <v>29000</v>
      </c>
      <c r="I71" s="56">
        <v>27624.959999999999</v>
      </c>
      <c r="J71" s="56">
        <f t="shared" si="18"/>
        <v>4885.9143968871595</v>
      </c>
      <c r="K71" s="56">
        <f t="shared" si="19"/>
        <v>95.258482758620687</v>
      </c>
    </row>
    <row r="72" spans="2:11" ht="24.75" customHeight="1" x14ac:dyDescent="0.25">
      <c r="B72" s="6"/>
      <c r="C72" s="23"/>
      <c r="D72" s="7">
        <v>322</v>
      </c>
      <c r="E72" s="7"/>
      <c r="F72" s="58" t="s">
        <v>113</v>
      </c>
      <c r="G72" s="70">
        <f>SUM(G73:G78)</f>
        <v>85922.420000000013</v>
      </c>
      <c r="H72" s="70">
        <f t="shared" ref="H72:I72" si="27">SUM(H73:H78)</f>
        <v>145607</v>
      </c>
      <c r="I72" s="70">
        <f t="shared" si="27"/>
        <v>140183.26999999999</v>
      </c>
      <c r="J72" s="56">
        <f t="shared" si="18"/>
        <v>163.15097968609354</v>
      </c>
      <c r="K72" s="56">
        <f t="shared" si="19"/>
        <v>96.275089796507032</v>
      </c>
    </row>
    <row r="73" spans="2:11" ht="25.5" customHeight="1" x14ac:dyDescent="0.25">
      <c r="B73" s="6"/>
      <c r="C73" s="23"/>
      <c r="D73" s="7"/>
      <c r="E73" s="6">
        <v>3221</v>
      </c>
      <c r="F73" s="61" t="s">
        <v>107</v>
      </c>
      <c r="G73" s="70">
        <v>7792.39</v>
      </c>
      <c r="H73" s="70">
        <v>11000</v>
      </c>
      <c r="I73" s="56">
        <v>10417.36</v>
      </c>
      <c r="J73" s="56">
        <f t="shared" si="18"/>
        <v>133.68632730137995</v>
      </c>
      <c r="K73" s="56">
        <f t="shared" si="19"/>
        <v>94.703272727272733</v>
      </c>
    </row>
    <row r="74" spans="2:11" ht="25.5" customHeight="1" x14ac:dyDescent="0.25">
      <c r="B74" s="6"/>
      <c r="C74" s="23"/>
      <c r="D74" s="7"/>
      <c r="E74" s="6">
        <v>3222</v>
      </c>
      <c r="F74" s="61" t="s">
        <v>108</v>
      </c>
      <c r="G74" s="70">
        <v>33734.76</v>
      </c>
      <c r="H74" s="70">
        <v>71500</v>
      </c>
      <c r="I74" s="56">
        <v>69157.08</v>
      </c>
      <c r="J74" s="56">
        <f t="shared" si="18"/>
        <v>205.00243665584102</v>
      </c>
      <c r="K74" s="56">
        <f t="shared" si="19"/>
        <v>96.723188811188805</v>
      </c>
    </row>
    <row r="75" spans="2:11" ht="25.5" customHeight="1" x14ac:dyDescent="0.25">
      <c r="B75" s="6"/>
      <c r="C75" s="23"/>
      <c r="D75" s="7"/>
      <c r="E75" s="6">
        <v>3223</v>
      </c>
      <c r="F75" s="60" t="s">
        <v>109</v>
      </c>
      <c r="G75" s="70">
        <v>38736.050000000003</v>
      </c>
      <c r="H75" s="70">
        <v>51000</v>
      </c>
      <c r="I75" s="56">
        <v>50342.22</v>
      </c>
      <c r="J75" s="56">
        <f t="shared" si="18"/>
        <v>129.96219284103569</v>
      </c>
      <c r="K75" s="56">
        <f t="shared" si="19"/>
        <v>98.710235294117652</v>
      </c>
    </row>
    <row r="76" spans="2:11" ht="24.75" customHeight="1" x14ac:dyDescent="0.25">
      <c r="B76" s="6"/>
      <c r="C76" s="23"/>
      <c r="D76" s="7"/>
      <c r="E76" s="6">
        <v>3224</v>
      </c>
      <c r="F76" s="62" t="s">
        <v>110</v>
      </c>
      <c r="G76" s="70">
        <v>2371.29</v>
      </c>
      <c r="H76" s="70">
        <v>3600</v>
      </c>
      <c r="I76" s="56">
        <v>2181.41</v>
      </c>
      <c r="J76" s="56">
        <f t="shared" si="18"/>
        <v>91.992544142639659</v>
      </c>
      <c r="K76" s="56">
        <f t="shared" si="19"/>
        <v>60.594722222222217</v>
      </c>
    </row>
    <row r="77" spans="2:11" ht="25.5" customHeight="1" x14ac:dyDescent="0.25">
      <c r="B77" s="6"/>
      <c r="C77" s="23"/>
      <c r="D77" s="7"/>
      <c r="E77" s="6">
        <v>3225</v>
      </c>
      <c r="F77" s="61" t="s">
        <v>111</v>
      </c>
      <c r="G77" s="70">
        <v>2875.91</v>
      </c>
      <c r="H77" s="70">
        <v>7507</v>
      </c>
      <c r="I77" s="56">
        <v>7295.21</v>
      </c>
      <c r="J77" s="56">
        <f t="shared" si="18"/>
        <v>253.66614393357233</v>
      </c>
      <c r="K77" s="56">
        <f t="shared" si="19"/>
        <v>97.178766484614371</v>
      </c>
    </row>
    <row r="78" spans="2:11" ht="25.5" customHeight="1" x14ac:dyDescent="0.25">
      <c r="B78" s="6"/>
      <c r="C78" s="23"/>
      <c r="D78" s="7"/>
      <c r="E78" s="6">
        <v>3227</v>
      </c>
      <c r="F78" s="59" t="s">
        <v>112</v>
      </c>
      <c r="G78" s="70">
        <v>412.02</v>
      </c>
      <c r="H78" s="70">
        <v>1000</v>
      </c>
      <c r="I78" s="56">
        <v>789.99</v>
      </c>
      <c r="J78" s="56">
        <f t="shared" si="18"/>
        <v>191.7358380661133</v>
      </c>
      <c r="K78" s="56">
        <f t="shared" si="19"/>
        <v>78.998999999999995</v>
      </c>
    </row>
    <row r="79" spans="2:11" ht="24.75" customHeight="1" x14ac:dyDescent="0.25">
      <c r="B79" s="6"/>
      <c r="C79" s="23"/>
      <c r="D79" s="7">
        <v>323</v>
      </c>
      <c r="E79" s="7"/>
      <c r="F79" s="58" t="s">
        <v>123</v>
      </c>
      <c r="G79" s="70">
        <f>SUM(G80:G88)</f>
        <v>58278.92</v>
      </c>
      <c r="H79" s="70">
        <f t="shared" ref="H79:I79" si="28">SUM(H80:H88)</f>
        <v>462294</v>
      </c>
      <c r="I79" s="70">
        <f t="shared" si="28"/>
        <v>404666.34000000008</v>
      </c>
      <c r="J79" s="56">
        <f t="shared" si="18"/>
        <v>694.36142605250768</v>
      </c>
      <c r="K79" s="56">
        <f t="shared" si="19"/>
        <v>87.534413165647848</v>
      </c>
    </row>
    <row r="80" spans="2:11" ht="18.75" customHeight="1" x14ac:dyDescent="0.25">
      <c r="B80" s="6"/>
      <c r="C80" s="23"/>
      <c r="D80" s="7"/>
      <c r="E80" s="6">
        <v>3231</v>
      </c>
      <c r="F80" s="59" t="s">
        <v>114</v>
      </c>
      <c r="G80" s="70">
        <v>40229.08</v>
      </c>
      <c r="H80" s="70">
        <v>32500</v>
      </c>
      <c r="I80" s="56">
        <v>34748.71</v>
      </c>
      <c r="J80" s="56">
        <f t="shared" si="18"/>
        <v>86.377093386177364</v>
      </c>
      <c r="K80" s="56">
        <f t="shared" si="19"/>
        <v>106.91910769230768</v>
      </c>
    </row>
    <row r="81" spans="2:14" ht="18" customHeight="1" x14ac:dyDescent="0.25">
      <c r="B81" s="6"/>
      <c r="C81" s="23"/>
      <c r="D81" s="7"/>
      <c r="E81" s="6">
        <v>3232</v>
      </c>
      <c r="F81" s="59" t="s">
        <v>115</v>
      </c>
      <c r="G81" s="70">
        <v>6039.66</v>
      </c>
      <c r="H81" s="70">
        <v>398094</v>
      </c>
      <c r="I81" s="56">
        <v>348219.75</v>
      </c>
      <c r="J81" s="56">
        <f t="shared" si="18"/>
        <v>5765.5521999582761</v>
      </c>
      <c r="K81" s="56">
        <f t="shared" si="19"/>
        <v>87.471740342733128</v>
      </c>
    </row>
    <row r="82" spans="2:14" ht="18.75" customHeight="1" x14ac:dyDescent="0.25">
      <c r="B82" s="6"/>
      <c r="C82" s="23"/>
      <c r="D82" s="7"/>
      <c r="E82" s="6">
        <v>3233</v>
      </c>
      <c r="F82" s="59" t="s">
        <v>116</v>
      </c>
      <c r="G82" s="70">
        <v>0</v>
      </c>
      <c r="H82" s="70">
        <v>0</v>
      </c>
      <c r="I82" s="56">
        <v>0</v>
      </c>
      <c r="J82" s="56" t="e">
        <f t="shared" si="18"/>
        <v>#DIV/0!</v>
      </c>
      <c r="K82" s="56" t="e">
        <f t="shared" si="19"/>
        <v>#DIV/0!</v>
      </c>
    </row>
    <row r="83" spans="2:14" ht="18.75" customHeight="1" x14ac:dyDescent="0.25">
      <c r="B83" s="6"/>
      <c r="C83" s="23"/>
      <c r="D83" s="7"/>
      <c r="E83" s="6">
        <v>3234</v>
      </c>
      <c r="F83" s="59" t="s">
        <v>117</v>
      </c>
      <c r="G83" s="70">
        <v>3458.77</v>
      </c>
      <c r="H83" s="70">
        <v>10000</v>
      </c>
      <c r="I83" s="56">
        <v>9925.26</v>
      </c>
      <c r="J83" s="56">
        <f t="shared" si="18"/>
        <v>286.95923695417736</v>
      </c>
      <c r="K83" s="56">
        <f t="shared" si="19"/>
        <v>99.252600000000001</v>
      </c>
    </row>
    <row r="84" spans="2:14" ht="19.5" customHeight="1" x14ac:dyDescent="0.25">
      <c r="B84" s="6"/>
      <c r="C84" s="23"/>
      <c r="D84" s="7"/>
      <c r="E84" s="6">
        <v>3235</v>
      </c>
      <c r="F84" s="59" t="s">
        <v>118</v>
      </c>
      <c r="G84" s="70">
        <v>0</v>
      </c>
      <c r="H84" s="70">
        <v>200</v>
      </c>
      <c r="I84" s="56">
        <v>41.15</v>
      </c>
      <c r="J84" s="56" t="e">
        <f t="shared" si="18"/>
        <v>#DIV/0!</v>
      </c>
      <c r="K84" s="56">
        <f t="shared" si="19"/>
        <v>20.574999999999999</v>
      </c>
    </row>
    <row r="85" spans="2:14" ht="18.75" customHeight="1" x14ac:dyDescent="0.25">
      <c r="B85" s="6"/>
      <c r="C85" s="23"/>
      <c r="D85" s="7"/>
      <c r="E85" s="6">
        <v>3236</v>
      </c>
      <c r="F85" s="59" t="s">
        <v>119</v>
      </c>
      <c r="G85" s="70">
        <v>4522.53</v>
      </c>
      <c r="H85" s="70">
        <v>5500</v>
      </c>
      <c r="I85" s="56">
        <v>294.70999999999998</v>
      </c>
      <c r="J85" s="56">
        <f t="shared" si="18"/>
        <v>6.5164852416678274</v>
      </c>
      <c r="K85" s="56">
        <f t="shared" si="19"/>
        <v>5.3583636363636362</v>
      </c>
    </row>
    <row r="86" spans="2:14" ht="19.5" customHeight="1" x14ac:dyDescent="0.25">
      <c r="B86" s="6"/>
      <c r="C86" s="23"/>
      <c r="D86" s="7"/>
      <c r="E86" s="6">
        <v>3237</v>
      </c>
      <c r="F86" s="59" t="s">
        <v>120</v>
      </c>
      <c r="G86" s="70">
        <v>1240.96</v>
      </c>
      <c r="H86" s="70">
        <v>4000</v>
      </c>
      <c r="I86" s="56">
        <v>3864.99</v>
      </c>
      <c r="J86" s="56">
        <f t="shared" si="18"/>
        <v>311.45161810211448</v>
      </c>
      <c r="K86" s="56">
        <f t="shared" si="19"/>
        <v>96.624749999999992</v>
      </c>
    </row>
    <row r="87" spans="2:14" ht="21" customHeight="1" x14ac:dyDescent="0.25">
      <c r="B87" s="6"/>
      <c r="C87" s="23"/>
      <c r="D87" s="7"/>
      <c r="E87" s="6">
        <v>3238</v>
      </c>
      <c r="F87" s="59" t="s">
        <v>121</v>
      </c>
      <c r="G87" s="70">
        <v>1101.68</v>
      </c>
      <c r="H87" s="70">
        <v>2000</v>
      </c>
      <c r="I87" s="56">
        <v>1318.39</v>
      </c>
      <c r="J87" s="56">
        <f t="shared" si="18"/>
        <v>119.67086631326703</v>
      </c>
      <c r="K87" s="56">
        <f t="shared" si="19"/>
        <v>65.919500000000014</v>
      </c>
    </row>
    <row r="88" spans="2:14" ht="23.25" customHeight="1" x14ac:dyDescent="0.25">
      <c r="B88" s="6"/>
      <c r="C88" s="23"/>
      <c r="D88" s="7"/>
      <c r="E88" s="6">
        <v>3239</v>
      </c>
      <c r="F88" s="61" t="s">
        <v>122</v>
      </c>
      <c r="G88" s="70">
        <v>1686.24</v>
      </c>
      <c r="H88" s="70">
        <v>10000</v>
      </c>
      <c r="I88" s="56">
        <v>6253.38</v>
      </c>
      <c r="J88" s="56">
        <f t="shared" ref="J88:J119" si="29">SUM(I88/G88)*100</f>
        <v>370.8475661827498</v>
      </c>
      <c r="K88" s="56">
        <f t="shared" ref="K88:K119" si="30">SUM(I88/H88)*100</f>
        <v>62.533800000000006</v>
      </c>
      <c r="N88" t="s">
        <v>86</v>
      </c>
    </row>
    <row r="89" spans="2:14" ht="24.95" customHeight="1" x14ac:dyDescent="0.25">
      <c r="B89" s="6"/>
      <c r="C89" s="23"/>
      <c r="D89" s="7">
        <v>329</v>
      </c>
      <c r="E89" s="7"/>
      <c r="F89" s="58" t="s">
        <v>129</v>
      </c>
      <c r="G89" s="70">
        <f>SUM(G90:G95)</f>
        <v>14357.750000000002</v>
      </c>
      <c r="H89" s="70">
        <f t="shared" ref="H89:I89" si="31">SUM(H90:H95)</f>
        <v>6354</v>
      </c>
      <c r="I89" s="70">
        <f t="shared" si="31"/>
        <v>5988.59</v>
      </c>
      <c r="J89" s="56">
        <f t="shared" si="29"/>
        <v>41.709808291689157</v>
      </c>
      <c r="K89" s="56">
        <f t="shared" si="30"/>
        <v>94.249134403525332</v>
      </c>
    </row>
    <row r="90" spans="2:14" ht="24" customHeight="1" x14ac:dyDescent="0.25">
      <c r="B90" s="6"/>
      <c r="C90" s="23"/>
      <c r="D90" s="7"/>
      <c r="E90" s="6">
        <v>3292</v>
      </c>
      <c r="F90" s="59" t="s">
        <v>124</v>
      </c>
      <c r="G90" s="70">
        <v>1944.45</v>
      </c>
      <c r="H90" s="70">
        <v>1750</v>
      </c>
      <c r="I90" s="56">
        <v>1742.7</v>
      </c>
      <c r="J90" s="56">
        <f t="shared" si="29"/>
        <v>89.624315359098972</v>
      </c>
      <c r="K90" s="56">
        <f t="shared" si="30"/>
        <v>99.582857142857151</v>
      </c>
    </row>
    <row r="91" spans="2:14" ht="24" customHeight="1" x14ac:dyDescent="0.25">
      <c r="B91" s="6"/>
      <c r="C91" s="23"/>
      <c r="D91" s="7"/>
      <c r="E91" s="6">
        <v>3293</v>
      </c>
      <c r="F91" s="59" t="s">
        <v>125</v>
      </c>
      <c r="G91" s="70">
        <v>0</v>
      </c>
      <c r="H91" s="70">
        <v>10</v>
      </c>
      <c r="I91" s="56">
        <v>0</v>
      </c>
      <c r="J91" s="56" t="e">
        <f t="shared" si="29"/>
        <v>#DIV/0!</v>
      </c>
      <c r="K91" s="56">
        <f t="shared" si="30"/>
        <v>0</v>
      </c>
    </row>
    <row r="92" spans="2:14" ht="23.25" customHeight="1" x14ac:dyDescent="0.25">
      <c r="B92" s="6"/>
      <c r="C92" s="23"/>
      <c r="D92" s="7"/>
      <c r="E92" s="6">
        <v>3294</v>
      </c>
      <c r="F92" s="59" t="s">
        <v>126</v>
      </c>
      <c r="G92" s="70">
        <v>111.49</v>
      </c>
      <c r="H92" s="70">
        <v>10</v>
      </c>
      <c r="I92" s="56">
        <v>0</v>
      </c>
      <c r="J92" s="56">
        <f t="shared" si="29"/>
        <v>0</v>
      </c>
      <c r="K92" s="56">
        <f t="shared" si="30"/>
        <v>0</v>
      </c>
    </row>
    <row r="93" spans="2:14" ht="23.25" customHeight="1" x14ac:dyDescent="0.25">
      <c r="B93" s="6"/>
      <c r="C93" s="23"/>
      <c r="D93" s="7"/>
      <c r="E93" s="6">
        <v>3295</v>
      </c>
      <c r="F93" s="57" t="s">
        <v>127</v>
      </c>
      <c r="G93" s="70">
        <v>3475.01</v>
      </c>
      <c r="H93" s="70">
        <v>1534</v>
      </c>
      <c r="I93" s="56">
        <v>1246.4100000000001</v>
      </c>
      <c r="J93" s="56">
        <f t="shared" si="29"/>
        <v>35.867810452344024</v>
      </c>
      <c r="K93" s="56">
        <f t="shared" si="30"/>
        <v>81.252281616688407</v>
      </c>
    </row>
    <row r="94" spans="2:14" ht="24.75" customHeight="1" x14ac:dyDescent="0.25">
      <c r="B94" s="6"/>
      <c r="C94" s="23"/>
      <c r="D94" s="7"/>
      <c r="E94" s="6">
        <v>3296</v>
      </c>
      <c r="F94" s="63" t="s">
        <v>128</v>
      </c>
      <c r="G94" s="70">
        <v>8404.0400000000009</v>
      </c>
      <c r="H94" s="70">
        <v>50</v>
      </c>
      <c r="I94" s="56">
        <v>0</v>
      </c>
      <c r="J94" s="56">
        <f t="shared" si="29"/>
        <v>0</v>
      </c>
      <c r="K94" s="56">
        <f t="shared" si="30"/>
        <v>0</v>
      </c>
    </row>
    <row r="95" spans="2:14" ht="24" customHeight="1" x14ac:dyDescent="0.25">
      <c r="B95" s="6"/>
      <c r="C95" s="23"/>
      <c r="D95" s="7"/>
      <c r="E95" s="6">
        <v>3299</v>
      </c>
      <c r="F95" s="59" t="s">
        <v>129</v>
      </c>
      <c r="G95" s="70">
        <v>422.76</v>
      </c>
      <c r="H95" s="70">
        <v>3000</v>
      </c>
      <c r="I95" s="56">
        <v>2999.48</v>
      </c>
      <c r="J95" s="56">
        <f t="shared" si="29"/>
        <v>709.49947961018074</v>
      </c>
      <c r="K95" s="56">
        <f t="shared" si="30"/>
        <v>99.98266666666666</v>
      </c>
    </row>
    <row r="96" spans="2:14" ht="24.95" customHeight="1" x14ac:dyDescent="0.25">
      <c r="B96" s="6"/>
      <c r="C96" s="6">
        <v>34</v>
      </c>
      <c r="D96" s="7"/>
      <c r="E96" s="6"/>
      <c r="F96" s="6" t="s">
        <v>132</v>
      </c>
      <c r="G96" s="70">
        <f>SUM(G97)</f>
        <v>7505.04</v>
      </c>
      <c r="H96" s="70">
        <v>0</v>
      </c>
      <c r="I96" s="70">
        <f t="shared" ref="I96" si="32">SUM(I97)</f>
        <v>426.32000000000005</v>
      </c>
      <c r="J96" s="56">
        <f t="shared" si="29"/>
        <v>5.6804494046667315</v>
      </c>
      <c r="K96" s="56" t="e">
        <f t="shared" si="30"/>
        <v>#DIV/0!</v>
      </c>
    </row>
    <row r="97" spans="2:11" ht="24" customHeight="1" x14ac:dyDescent="0.25">
      <c r="B97" s="6"/>
      <c r="C97" s="6"/>
      <c r="D97" s="7">
        <v>343</v>
      </c>
      <c r="E97" s="6"/>
      <c r="F97" s="58" t="s">
        <v>133</v>
      </c>
      <c r="G97" s="70">
        <f>SUM(G98:G99)</f>
        <v>7505.04</v>
      </c>
      <c r="H97" s="70">
        <f t="shared" ref="H97:I97" si="33">SUM(H98:H99)</f>
        <v>410</v>
      </c>
      <c r="I97" s="70">
        <f t="shared" si="33"/>
        <v>426.32000000000005</v>
      </c>
      <c r="J97" s="56">
        <f t="shared" si="29"/>
        <v>5.6804494046667315</v>
      </c>
      <c r="K97" s="56">
        <f t="shared" si="30"/>
        <v>103.98048780487805</v>
      </c>
    </row>
    <row r="98" spans="2:11" ht="23.25" customHeight="1" x14ac:dyDescent="0.25">
      <c r="B98" s="6"/>
      <c r="C98" s="6"/>
      <c r="D98" s="7"/>
      <c r="E98" s="6">
        <v>3431</v>
      </c>
      <c r="F98" s="59" t="s">
        <v>130</v>
      </c>
      <c r="G98" s="70">
        <v>443.18</v>
      </c>
      <c r="H98" s="70">
        <v>400</v>
      </c>
      <c r="I98" s="56">
        <v>399.1</v>
      </c>
      <c r="J98" s="56">
        <f t="shared" si="29"/>
        <v>90.053702784421688</v>
      </c>
      <c r="K98" s="56">
        <f t="shared" si="30"/>
        <v>99.775000000000006</v>
      </c>
    </row>
    <row r="99" spans="2:11" ht="24" customHeight="1" x14ac:dyDescent="0.25">
      <c r="B99" s="6"/>
      <c r="C99" s="6"/>
      <c r="D99" s="7"/>
      <c r="E99" s="6">
        <v>3433</v>
      </c>
      <c r="F99" s="61" t="s">
        <v>131</v>
      </c>
      <c r="G99" s="70">
        <v>7061.86</v>
      </c>
      <c r="H99" s="70">
        <v>10</v>
      </c>
      <c r="I99" s="56">
        <v>27.22</v>
      </c>
      <c r="J99" s="56">
        <f t="shared" si="29"/>
        <v>0.38545085855567796</v>
      </c>
      <c r="K99" s="56">
        <f t="shared" si="30"/>
        <v>272.2</v>
      </c>
    </row>
    <row r="100" spans="2:11" ht="24.95" customHeight="1" x14ac:dyDescent="0.25">
      <c r="B100" s="6"/>
      <c r="C100" s="6">
        <v>37</v>
      </c>
      <c r="D100" s="7"/>
      <c r="E100" s="6"/>
      <c r="F100" s="29" t="s">
        <v>134</v>
      </c>
      <c r="G100" s="70">
        <f>SUM(G101)</f>
        <v>14417.5</v>
      </c>
      <c r="H100" s="70">
        <f t="shared" ref="H100:I100" si="34">SUM(H101)</f>
        <v>13500</v>
      </c>
      <c r="I100" s="70">
        <f t="shared" si="34"/>
        <v>12898.9</v>
      </c>
      <c r="J100" s="56">
        <f t="shared" si="29"/>
        <v>89.466967227327899</v>
      </c>
      <c r="K100" s="56">
        <f t="shared" si="30"/>
        <v>95.547407407407405</v>
      </c>
    </row>
    <row r="101" spans="2:11" ht="24.95" customHeight="1" x14ac:dyDescent="0.25">
      <c r="B101" s="6"/>
      <c r="C101" s="6"/>
      <c r="D101" s="7">
        <v>372</v>
      </c>
      <c r="E101" s="6"/>
      <c r="F101" s="64" t="s">
        <v>135</v>
      </c>
      <c r="G101" s="70">
        <f>SUM(G102)</f>
        <v>14417.5</v>
      </c>
      <c r="H101" s="70">
        <f t="shared" ref="H101:I101" si="35">SUM(H102)</f>
        <v>13500</v>
      </c>
      <c r="I101" s="70">
        <f t="shared" si="35"/>
        <v>12898.9</v>
      </c>
      <c r="J101" s="56">
        <f t="shared" si="29"/>
        <v>89.466967227327899</v>
      </c>
      <c r="K101" s="56">
        <f t="shared" si="30"/>
        <v>95.547407407407405</v>
      </c>
    </row>
    <row r="102" spans="2:11" ht="26.25" customHeight="1" x14ac:dyDescent="0.25">
      <c r="B102" s="6"/>
      <c r="C102" s="6"/>
      <c r="D102" s="7"/>
      <c r="E102" s="6">
        <v>3722</v>
      </c>
      <c r="F102" s="12" t="s">
        <v>135</v>
      </c>
      <c r="G102" s="70">
        <v>14417.5</v>
      </c>
      <c r="H102" s="70">
        <v>13500</v>
      </c>
      <c r="I102" s="56">
        <v>12898.9</v>
      </c>
      <c r="J102" s="56">
        <f t="shared" si="29"/>
        <v>89.466967227327899</v>
      </c>
      <c r="K102" s="56">
        <f t="shared" si="30"/>
        <v>95.547407407407405</v>
      </c>
    </row>
    <row r="103" spans="2:11" ht="24.95" customHeight="1" x14ac:dyDescent="0.25">
      <c r="B103" s="6"/>
      <c r="C103" s="6">
        <v>38</v>
      </c>
      <c r="D103" s="7"/>
      <c r="E103" s="6"/>
      <c r="F103" s="6" t="s">
        <v>136</v>
      </c>
      <c r="G103" s="70">
        <f>SUM(G104)</f>
        <v>71.67</v>
      </c>
      <c r="H103" s="70">
        <f t="shared" ref="H103:I103" si="36">SUM(H104)</f>
        <v>571</v>
      </c>
      <c r="I103" s="70">
        <f t="shared" si="36"/>
        <v>569.57000000000005</v>
      </c>
      <c r="J103" s="56">
        <f t="shared" si="29"/>
        <v>794.71187386633187</v>
      </c>
      <c r="K103" s="56">
        <f t="shared" si="30"/>
        <v>99.749562171628725</v>
      </c>
    </row>
    <row r="104" spans="2:11" ht="24.75" customHeight="1" x14ac:dyDescent="0.25">
      <c r="B104" s="6"/>
      <c r="C104" s="6"/>
      <c r="D104" s="7">
        <v>381</v>
      </c>
      <c r="E104" s="6"/>
      <c r="F104" s="64" t="s">
        <v>88</v>
      </c>
      <c r="G104" s="70">
        <f>SUM(G105:G106)</f>
        <v>71.67</v>
      </c>
      <c r="H104" s="70">
        <f t="shared" ref="H104:I104" si="37">SUM(H105:H106)</f>
        <v>571</v>
      </c>
      <c r="I104" s="70">
        <f t="shared" si="37"/>
        <v>569.57000000000005</v>
      </c>
      <c r="J104" s="56">
        <f t="shared" si="29"/>
        <v>794.71187386633187</v>
      </c>
      <c r="K104" s="56">
        <f t="shared" si="30"/>
        <v>99.749562171628725</v>
      </c>
    </row>
    <row r="105" spans="2:11" ht="25.5" customHeight="1" x14ac:dyDescent="0.25">
      <c r="B105" s="6"/>
      <c r="C105" s="6"/>
      <c r="D105" s="7"/>
      <c r="E105" s="7">
        <v>3811</v>
      </c>
      <c r="F105" s="59" t="s">
        <v>137</v>
      </c>
      <c r="G105" s="70">
        <v>71.67</v>
      </c>
      <c r="H105" s="70">
        <v>571</v>
      </c>
      <c r="I105" s="56">
        <v>569.57000000000005</v>
      </c>
      <c r="J105" s="56">
        <f t="shared" si="29"/>
        <v>794.71187386633187</v>
      </c>
      <c r="K105" s="56">
        <f t="shared" si="30"/>
        <v>99.749562171628725</v>
      </c>
    </row>
    <row r="106" spans="2:11" ht="24" customHeight="1" x14ac:dyDescent="0.25">
      <c r="B106" s="6"/>
      <c r="C106" s="6"/>
      <c r="D106" s="7"/>
      <c r="E106" s="7">
        <v>3812</v>
      </c>
      <c r="F106" s="59" t="s">
        <v>153</v>
      </c>
      <c r="G106" s="70">
        <v>0</v>
      </c>
      <c r="H106" s="70">
        <v>0</v>
      </c>
      <c r="I106" s="56">
        <v>0</v>
      </c>
      <c r="J106" s="56" t="e">
        <f t="shared" si="29"/>
        <v>#DIV/0!</v>
      </c>
      <c r="K106" s="56" t="e">
        <f t="shared" si="30"/>
        <v>#DIV/0!</v>
      </c>
    </row>
    <row r="107" spans="2:11" ht="24.75" customHeight="1" x14ac:dyDescent="0.25">
      <c r="B107" s="8">
        <v>4</v>
      </c>
      <c r="C107" s="9"/>
      <c r="D107" s="9"/>
      <c r="E107" s="9"/>
      <c r="F107" s="21" t="s">
        <v>6</v>
      </c>
      <c r="G107" s="70">
        <f>SUM(G108+G111+G123)</f>
        <v>37416.68</v>
      </c>
      <c r="H107" s="70">
        <f t="shared" ref="H107:I107" si="38">SUM(H108+H111+H123)</f>
        <v>69273</v>
      </c>
      <c r="I107" s="70">
        <f t="shared" si="38"/>
        <v>62072.86</v>
      </c>
      <c r="J107" s="56">
        <f t="shared" si="29"/>
        <v>165.89622596125577</v>
      </c>
      <c r="K107" s="56">
        <f t="shared" si="30"/>
        <v>89.606138033577295</v>
      </c>
    </row>
    <row r="108" spans="2:11" ht="24.95" customHeight="1" x14ac:dyDescent="0.25">
      <c r="B108" s="10"/>
      <c r="C108" s="10">
        <v>41</v>
      </c>
      <c r="D108" s="10"/>
      <c r="E108" s="10"/>
      <c r="F108" s="22" t="s">
        <v>7</v>
      </c>
      <c r="G108" s="70">
        <f>SUM(G109)</f>
        <v>0</v>
      </c>
      <c r="H108" s="70">
        <f t="shared" ref="H108:I108" si="39">SUM(H109)</f>
        <v>0</v>
      </c>
      <c r="I108" s="70">
        <f t="shared" si="39"/>
        <v>0</v>
      </c>
      <c r="J108" s="56" t="e">
        <f t="shared" si="29"/>
        <v>#DIV/0!</v>
      </c>
      <c r="K108" s="56" t="e">
        <f t="shared" si="30"/>
        <v>#DIV/0!</v>
      </c>
    </row>
    <row r="109" spans="2:11" ht="24.95" customHeight="1" x14ac:dyDescent="0.25">
      <c r="B109" s="10"/>
      <c r="C109" s="10"/>
      <c r="D109" s="6">
        <v>412</v>
      </c>
      <c r="E109" s="6"/>
      <c r="F109" s="58" t="s">
        <v>139</v>
      </c>
      <c r="G109" s="70">
        <f>SUM(G110)</f>
        <v>0</v>
      </c>
      <c r="H109" s="70">
        <f t="shared" ref="H109:I109" si="40">SUM(H110)</f>
        <v>0</v>
      </c>
      <c r="I109" s="70">
        <f t="shared" si="40"/>
        <v>0</v>
      </c>
      <c r="J109" s="56" t="e">
        <f t="shared" si="29"/>
        <v>#DIV/0!</v>
      </c>
      <c r="K109" s="56" t="e">
        <f t="shared" si="30"/>
        <v>#DIV/0!</v>
      </c>
    </row>
    <row r="110" spans="2:11" ht="24" customHeight="1" x14ac:dyDescent="0.25">
      <c r="B110" s="10"/>
      <c r="C110" s="10"/>
      <c r="D110" s="6"/>
      <c r="E110" s="6">
        <v>4123</v>
      </c>
      <c r="F110" s="65" t="s">
        <v>138</v>
      </c>
      <c r="G110" s="70">
        <v>0</v>
      </c>
      <c r="H110" s="70">
        <v>0</v>
      </c>
      <c r="I110" s="56">
        <v>0</v>
      </c>
      <c r="J110" s="56" t="e">
        <f t="shared" si="29"/>
        <v>#DIV/0!</v>
      </c>
      <c r="K110" s="56" t="e">
        <f t="shared" si="30"/>
        <v>#DIV/0!</v>
      </c>
    </row>
    <row r="111" spans="2:11" ht="24.95" customHeight="1" x14ac:dyDescent="0.25">
      <c r="B111" s="10"/>
      <c r="C111" s="10">
        <v>42</v>
      </c>
      <c r="D111" s="6"/>
      <c r="E111" s="6"/>
      <c r="F111" s="66" t="s">
        <v>140</v>
      </c>
      <c r="G111" s="70">
        <f>SUM(G112+G114+G121)</f>
        <v>37416.68</v>
      </c>
      <c r="H111" s="70">
        <f t="shared" ref="H111:I111" si="41">SUM(H112+H114+H121)</f>
        <v>55950</v>
      </c>
      <c r="I111" s="70">
        <f t="shared" si="41"/>
        <v>34933.520000000004</v>
      </c>
      <c r="J111" s="56">
        <f t="shared" si="29"/>
        <v>93.363494569801503</v>
      </c>
      <c r="K111" s="56">
        <f t="shared" si="30"/>
        <v>62.437033065236825</v>
      </c>
    </row>
    <row r="112" spans="2:11" ht="24.75" customHeight="1" x14ac:dyDescent="0.25">
      <c r="B112" s="10"/>
      <c r="C112" s="10"/>
      <c r="D112" s="6">
        <v>421</v>
      </c>
      <c r="E112" s="6"/>
      <c r="F112" s="67" t="s">
        <v>142</v>
      </c>
      <c r="G112" s="70">
        <f>SUM(G113)</f>
        <v>27937.26</v>
      </c>
      <c r="H112" s="70">
        <f t="shared" ref="H112:I112" si="42">SUM(H113)</f>
        <v>0</v>
      </c>
      <c r="I112" s="70">
        <f t="shared" si="42"/>
        <v>0</v>
      </c>
      <c r="J112" s="56">
        <f t="shared" si="29"/>
        <v>0</v>
      </c>
      <c r="K112" s="56" t="e">
        <f t="shared" si="30"/>
        <v>#DIV/0!</v>
      </c>
    </row>
    <row r="113" spans="2:11" ht="23.25" customHeight="1" x14ac:dyDescent="0.25">
      <c r="B113" s="10"/>
      <c r="C113" s="10"/>
      <c r="D113" s="6"/>
      <c r="E113" s="6">
        <v>4212</v>
      </c>
      <c r="F113" s="66" t="s">
        <v>141</v>
      </c>
      <c r="G113" s="70">
        <v>27937.26</v>
      </c>
      <c r="H113" s="70">
        <v>0</v>
      </c>
      <c r="I113" s="56">
        <v>0</v>
      </c>
      <c r="J113" s="56">
        <f t="shared" si="29"/>
        <v>0</v>
      </c>
      <c r="K113" s="56" t="e">
        <f t="shared" si="30"/>
        <v>#DIV/0!</v>
      </c>
    </row>
    <row r="114" spans="2:11" ht="24.75" customHeight="1" x14ac:dyDescent="0.25">
      <c r="B114" s="10"/>
      <c r="C114" s="10"/>
      <c r="D114" s="6">
        <v>422</v>
      </c>
      <c r="E114" s="6"/>
      <c r="F114" s="82" t="s">
        <v>143</v>
      </c>
      <c r="G114" s="70">
        <f>SUM(G115:G120)</f>
        <v>7830.3200000000006</v>
      </c>
      <c r="H114" s="70">
        <f t="shared" ref="H114:I114" si="43">SUM(H115:H120)</f>
        <v>53950</v>
      </c>
      <c r="I114" s="70">
        <f t="shared" si="43"/>
        <v>32601.38</v>
      </c>
      <c r="J114" s="56">
        <f t="shared" si="29"/>
        <v>416.34799088670701</v>
      </c>
      <c r="K114" s="56">
        <f t="shared" si="30"/>
        <v>60.428878591288225</v>
      </c>
    </row>
    <row r="115" spans="2:11" ht="24" customHeight="1" x14ac:dyDescent="0.25">
      <c r="B115" s="10"/>
      <c r="C115" s="10"/>
      <c r="D115" s="6"/>
      <c r="E115" s="46">
        <v>4221</v>
      </c>
      <c r="F115" s="83" t="s">
        <v>144</v>
      </c>
      <c r="G115" s="70">
        <v>6569.59</v>
      </c>
      <c r="H115" s="70">
        <v>43950</v>
      </c>
      <c r="I115" s="56">
        <v>22786.65</v>
      </c>
      <c r="J115" s="56">
        <f t="shared" si="29"/>
        <v>346.85041227839179</v>
      </c>
      <c r="K115" s="56">
        <f t="shared" si="30"/>
        <v>51.84675767918089</v>
      </c>
    </row>
    <row r="116" spans="2:11" ht="24" customHeight="1" x14ac:dyDescent="0.25">
      <c r="B116" s="10"/>
      <c r="C116" s="10"/>
      <c r="D116" s="6"/>
      <c r="E116" s="46">
        <v>4222</v>
      </c>
      <c r="F116" s="66" t="s">
        <v>145</v>
      </c>
      <c r="G116" s="70">
        <v>0</v>
      </c>
      <c r="H116" s="70">
        <v>0</v>
      </c>
      <c r="I116" s="56">
        <v>0</v>
      </c>
      <c r="J116" s="56" t="e">
        <f t="shared" si="29"/>
        <v>#DIV/0!</v>
      </c>
      <c r="K116" s="56" t="e">
        <f t="shared" si="30"/>
        <v>#DIV/0!</v>
      </c>
    </row>
    <row r="117" spans="2:11" ht="24.75" customHeight="1" x14ac:dyDescent="0.25">
      <c r="B117" s="10"/>
      <c r="C117" s="10"/>
      <c r="D117" s="6"/>
      <c r="E117" s="46">
        <v>4223</v>
      </c>
      <c r="F117" s="66" t="s">
        <v>154</v>
      </c>
      <c r="G117" s="70">
        <v>0</v>
      </c>
      <c r="H117" s="70">
        <v>2000</v>
      </c>
      <c r="I117" s="56">
        <v>1976.23</v>
      </c>
      <c r="J117" s="56" t="e">
        <f t="shared" si="29"/>
        <v>#DIV/0!</v>
      </c>
      <c r="K117" s="56">
        <f t="shared" si="30"/>
        <v>98.811499999999995</v>
      </c>
    </row>
    <row r="118" spans="2:11" ht="25.5" customHeight="1" x14ac:dyDescent="0.25">
      <c r="B118" s="10"/>
      <c r="C118" s="10" t="s">
        <v>17</v>
      </c>
      <c r="D118" s="6"/>
      <c r="E118" s="46">
        <v>4224</v>
      </c>
      <c r="F118" s="66" t="s">
        <v>146</v>
      </c>
      <c r="G118" s="70">
        <v>0</v>
      </c>
      <c r="H118" s="70">
        <v>8000</v>
      </c>
      <c r="I118" s="56">
        <v>7838.5</v>
      </c>
      <c r="J118" s="56" t="e">
        <f t="shared" si="29"/>
        <v>#DIV/0!</v>
      </c>
      <c r="K118" s="56">
        <f t="shared" si="30"/>
        <v>97.981250000000003</v>
      </c>
    </row>
    <row r="119" spans="2:11" ht="27" customHeight="1" x14ac:dyDescent="0.25">
      <c r="B119" s="28"/>
      <c r="C119" s="28"/>
      <c r="D119" s="28"/>
      <c r="E119" s="46">
        <v>4225</v>
      </c>
      <c r="F119" s="66" t="s">
        <v>147</v>
      </c>
      <c r="G119" s="56">
        <v>1048.51</v>
      </c>
      <c r="H119" s="56">
        <v>0</v>
      </c>
      <c r="I119" s="56">
        <v>0</v>
      </c>
      <c r="J119" s="56">
        <f t="shared" si="29"/>
        <v>0</v>
      </c>
      <c r="K119" s="56" t="e">
        <f t="shared" si="30"/>
        <v>#DIV/0!</v>
      </c>
    </row>
    <row r="120" spans="2:11" ht="25.5" customHeight="1" x14ac:dyDescent="0.25">
      <c r="B120" s="28"/>
      <c r="C120" s="28"/>
      <c r="D120" s="28"/>
      <c r="E120" s="46">
        <v>4227</v>
      </c>
      <c r="F120" s="66" t="s">
        <v>148</v>
      </c>
      <c r="G120" s="56">
        <v>212.22</v>
      </c>
      <c r="H120" s="56">
        <v>0</v>
      </c>
      <c r="I120" s="56">
        <v>0</v>
      </c>
      <c r="J120" s="56">
        <f t="shared" ref="J120:J125" si="44">SUM(I120/G120)*100</f>
        <v>0</v>
      </c>
      <c r="K120" s="56" t="e">
        <f t="shared" ref="K120:K125" si="45">SUM(I120/H120)*100</f>
        <v>#DIV/0!</v>
      </c>
    </row>
    <row r="121" spans="2:11" ht="26.25" customHeight="1" x14ac:dyDescent="0.25">
      <c r="B121" s="28"/>
      <c r="C121" s="28"/>
      <c r="D121" s="28">
        <v>424</v>
      </c>
      <c r="E121" s="46"/>
      <c r="F121" s="84" t="s">
        <v>150</v>
      </c>
      <c r="G121" s="56">
        <f>SUM(G122)</f>
        <v>1649.1</v>
      </c>
      <c r="H121" s="56">
        <f t="shared" ref="H121:I121" si="46">SUM(H122)</f>
        <v>2000</v>
      </c>
      <c r="I121" s="56">
        <f t="shared" si="46"/>
        <v>2332.14</v>
      </c>
      <c r="J121" s="56">
        <f t="shared" si="44"/>
        <v>141.41895579406949</v>
      </c>
      <c r="K121" s="56">
        <f t="shared" si="45"/>
        <v>116.607</v>
      </c>
    </row>
    <row r="122" spans="2:11" ht="25.5" customHeight="1" x14ac:dyDescent="0.25">
      <c r="B122" s="10"/>
      <c r="C122" s="10"/>
      <c r="D122" s="6"/>
      <c r="E122" s="6">
        <v>4241</v>
      </c>
      <c r="F122" s="6" t="s">
        <v>149</v>
      </c>
      <c r="G122" s="70">
        <v>1649.1</v>
      </c>
      <c r="H122" s="70">
        <v>2000</v>
      </c>
      <c r="I122" s="56">
        <v>2332.14</v>
      </c>
      <c r="J122" s="56">
        <f t="shared" si="44"/>
        <v>141.41895579406949</v>
      </c>
      <c r="K122" s="56">
        <f t="shared" si="45"/>
        <v>116.607</v>
      </c>
    </row>
    <row r="123" spans="2:11" ht="24.95" customHeight="1" x14ac:dyDescent="0.25">
      <c r="B123" s="28"/>
      <c r="C123" s="68">
        <v>45</v>
      </c>
      <c r="D123" s="28"/>
      <c r="E123" s="28"/>
      <c r="F123" s="69" t="s">
        <v>152</v>
      </c>
      <c r="G123" s="56">
        <f>SUM(G124)</f>
        <v>0</v>
      </c>
      <c r="H123" s="56">
        <f t="shared" ref="H123:I123" si="47">SUM(H124)</f>
        <v>13323</v>
      </c>
      <c r="I123" s="56">
        <f t="shared" si="47"/>
        <v>27139.34</v>
      </c>
      <c r="J123" s="56" t="e">
        <f t="shared" si="44"/>
        <v>#DIV/0!</v>
      </c>
      <c r="K123" s="56">
        <f t="shared" si="45"/>
        <v>203.70291976281618</v>
      </c>
    </row>
    <row r="124" spans="2:11" ht="24.95" customHeight="1" x14ac:dyDescent="0.25">
      <c r="B124" s="28"/>
      <c r="C124" s="68"/>
      <c r="D124" s="28">
        <v>451</v>
      </c>
      <c r="E124" s="28"/>
      <c r="F124" s="69" t="s">
        <v>151</v>
      </c>
      <c r="G124" s="56">
        <f>SUM(G125)</f>
        <v>0</v>
      </c>
      <c r="H124" s="56">
        <f t="shared" ref="H124:I124" si="48">SUM(H125)</f>
        <v>13323</v>
      </c>
      <c r="I124" s="56">
        <f t="shared" si="48"/>
        <v>27139.34</v>
      </c>
      <c r="J124" s="56" t="e">
        <f t="shared" si="44"/>
        <v>#DIV/0!</v>
      </c>
      <c r="K124" s="56">
        <f t="shared" si="45"/>
        <v>203.70291976281618</v>
      </c>
    </row>
    <row r="125" spans="2:11" ht="23.25" customHeight="1" x14ac:dyDescent="0.25">
      <c r="B125" s="28"/>
      <c r="C125" s="28"/>
      <c r="D125" s="28"/>
      <c r="E125" s="28">
        <v>4511</v>
      </c>
      <c r="F125" s="66" t="s">
        <v>151</v>
      </c>
      <c r="G125" s="56">
        <v>0</v>
      </c>
      <c r="H125" s="56">
        <v>13323</v>
      </c>
      <c r="I125" s="56">
        <v>27139.34</v>
      </c>
      <c r="J125" s="56" t="e">
        <f t="shared" si="44"/>
        <v>#DIV/0!</v>
      </c>
      <c r="K125" s="56">
        <f t="shared" si="45"/>
        <v>203.70291976281618</v>
      </c>
    </row>
  </sheetData>
  <mergeCells count="7">
    <mergeCell ref="B8:F8"/>
    <mergeCell ref="B9:F9"/>
    <mergeCell ref="B53:F53"/>
    <mergeCell ref="B54:F54"/>
    <mergeCell ref="B2:K2"/>
    <mergeCell ref="B4:K4"/>
    <mergeCell ref="B6:K6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opLeftCell="A56" workbookViewId="0">
      <selection activeCell="B21" sqref="B21:G39"/>
    </sheetView>
  </sheetViews>
  <sheetFormatPr defaultRowHeight="15" x14ac:dyDescent="0.25"/>
  <cols>
    <col min="2" max="2" width="43.140625" customWidth="1"/>
    <col min="3" max="5" width="25.28515625" customWidth="1"/>
    <col min="6" max="7" width="15.7109375" customWidth="1"/>
  </cols>
  <sheetData>
    <row r="1" spans="2:7" ht="18" x14ac:dyDescent="0.25">
      <c r="B1" s="18"/>
      <c r="C1" s="18"/>
      <c r="D1" s="18"/>
      <c r="E1" s="3"/>
      <c r="F1" s="3"/>
      <c r="G1" s="3"/>
    </row>
    <row r="2" spans="2:7" ht="15.75" customHeight="1" x14ac:dyDescent="0.25">
      <c r="B2" s="135" t="s">
        <v>42</v>
      </c>
      <c r="C2" s="135"/>
      <c r="D2" s="135"/>
      <c r="E2" s="135"/>
      <c r="F2" s="135"/>
      <c r="G2" s="135"/>
    </row>
    <row r="3" spans="2:7" ht="18" x14ac:dyDescent="0.25">
      <c r="B3" s="18"/>
      <c r="C3" s="18"/>
      <c r="D3" s="18"/>
      <c r="E3" s="3"/>
      <c r="F3" s="3"/>
      <c r="G3" s="3"/>
    </row>
    <row r="4" spans="2:7" ht="25.5" x14ac:dyDescent="0.25">
      <c r="B4" s="41" t="s">
        <v>8</v>
      </c>
      <c r="C4" s="41" t="s">
        <v>196</v>
      </c>
      <c r="D4" s="41" t="s">
        <v>52</v>
      </c>
      <c r="E4" s="41" t="s">
        <v>197</v>
      </c>
      <c r="F4" s="41" t="s">
        <v>18</v>
      </c>
      <c r="G4" s="41" t="s">
        <v>51</v>
      </c>
    </row>
    <row r="5" spans="2:7" x14ac:dyDescent="0.25">
      <c r="B5" s="41">
        <v>1</v>
      </c>
      <c r="C5" s="41">
        <v>2</v>
      </c>
      <c r="D5" s="41">
        <v>3</v>
      </c>
      <c r="E5" s="41">
        <v>4</v>
      </c>
      <c r="F5" s="41" t="s">
        <v>201</v>
      </c>
      <c r="G5" s="41" t="s">
        <v>202</v>
      </c>
    </row>
    <row r="6" spans="2:7" x14ac:dyDescent="0.25">
      <c r="B6" s="5" t="s">
        <v>41</v>
      </c>
      <c r="C6" s="70">
        <f>SUM(C7+C9+C11+C13+C17+C19)</f>
        <v>1151879.5899999999</v>
      </c>
      <c r="D6" s="70">
        <f t="shared" ref="D6" si="0">SUM(D7+D9+D11+D13+D17+D19)</f>
        <v>1751764</v>
      </c>
      <c r="E6" s="70">
        <f t="shared" ref="E6" si="1">SUM(E7+E9+E11+E13+E17+E19)</f>
        <v>1653004.1800000002</v>
      </c>
      <c r="F6" s="56">
        <f t="shared" ref="F6:F35" si="2">SUM(E6/C6)*100</f>
        <v>143.5049456862067</v>
      </c>
      <c r="G6" s="56">
        <f t="shared" ref="G6:G35" si="3">SUM(E6/D6)*100</f>
        <v>94.362264551617699</v>
      </c>
    </row>
    <row r="7" spans="2:7" x14ac:dyDescent="0.25">
      <c r="B7" s="5" t="s">
        <v>39</v>
      </c>
      <c r="C7" s="70">
        <f>SUM(C8)</f>
        <v>139284.09</v>
      </c>
      <c r="D7" s="70">
        <f t="shared" ref="D7:E7" si="4">SUM(D8)</f>
        <v>193150</v>
      </c>
      <c r="E7" s="70">
        <f t="shared" si="4"/>
        <v>171173.38</v>
      </c>
      <c r="F7" s="56">
        <f t="shared" si="2"/>
        <v>122.89514186437232</v>
      </c>
      <c r="G7" s="56">
        <f t="shared" si="3"/>
        <v>88.621993269479688</v>
      </c>
    </row>
    <row r="8" spans="2:7" x14ac:dyDescent="0.25">
      <c r="B8" s="32" t="s">
        <v>38</v>
      </c>
      <c r="C8" s="70">
        <v>139284.09</v>
      </c>
      <c r="D8" s="70">
        <v>193150</v>
      </c>
      <c r="E8" s="56">
        <v>171173.38</v>
      </c>
      <c r="F8" s="56">
        <f t="shared" si="2"/>
        <v>122.89514186437232</v>
      </c>
      <c r="G8" s="56">
        <f t="shared" si="3"/>
        <v>88.621993269479688</v>
      </c>
    </row>
    <row r="9" spans="2:7" x14ac:dyDescent="0.25">
      <c r="B9" s="5" t="s">
        <v>34</v>
      </c>
      <c r="C9" s="70">
        <f>SUM(C10)</f>
        <v>2999.77</v>
      </c>
      <c r="D9" s="70">
        <f t="shared" ref="D9:E9" si="5">SUM(D10)</f>
        <v>8050</v>
      </c>
      <c r="E9" s="70">
        <f t="shared" si="5"/>
        <v>5592.5</v>
      </c>
      <c r="F9" s="56">
        <f t="shared" si="2"/>
        <v>186.43095970691087</v>
      </c>
      <c r="G9" s="56">
        <f t="shared" si="3"/>
        <v>69.472049689440993</v>
      </c>
    </row>
    <row r="10" spans="2:7" x14ac:dyDescent="0.25">
      <c r="B10" s="30" t="s">
        <v>33</v>
      </c>
      <c r="C10" s="70">
        <v>2999.77</v>
      </c>
      <c r="D10" s="70">
        <v>8050</v>
      </c>
      <c r="E10" s="56">
        <v>5592.5</v>
      </c>
      <c r="F10" s="56">
        <f t="shared" si="2"/>
        <v>186.43095970691087</v>
      </c>
      <c r="G10" s="56">
        <f t="shared" si="3"/>
        <v>69.472049689440993</v>
      </c>
    </row>
    <row r="11" spans="2:7" x14ac:dyDescent="0.25">
      <c r="B11" s="5" t="s">
        <v>159</v>
      </c>
      <c r="C11" s="70">
        <f>SUM(C12)</f>
        <v>11710.03</v>
      </c>
      <c r="D11" s="70">
        <f t="shared" ref="D11:E11" si="6">SUM(D12)</f>
        <v>4000</v>
      </c>
      <c r="E11" s="70">
        <f t="shared" si="6"/>
        <v>2122.42</v>
      </c>
      <c r="F11" s="56">
        <f t="shared" si="2"/>
        <v>18.12480412091173</v>
      </c>
      <c r="G11" s="56">
        <f t="shared" si="3"/>
        <v>53.060499999999998</v>
      </c>
    </row>
    <row r="12" spans="2:7" x14ac:dyDescent="0.25">
      <c r="B12" s="30" t="s">
        <v>160</v>
      </c>
      <c r="C12" s="70">
        <v>11710.03</v>
      </c>
      <c r="D12" s="76">
        <v>4000</v>
      </c>
      <c r="E12" s="56">
        <v>2122.42</v>
      </c>
      <c r="F12" s="56">
        <f t="shared" si="2"/>
        <v>18.12480412091173</v>
      </c>
      <c r="G12" s="56">
        <f t="shared" si="3"/>
        <v>53.060499999999998</v>
      </c>
    </row>
    <row r="13" spans="2:7" x14ac:dyDescent="0.25">
      <c r="B13" s="5" t="s">
        <v>161</v>
      </c>
      <c r="C13" s="70">
        <f>SUM(C14:C16)</f>
        <v>996633.99</v>
      </c>
      <c r="D13" s="70">
        <f t="shared" ref="D13" si="7">SUM(D14:D16)</f>
        <v>1175953</v>
      </c>
      <c r="E13" s="70">
        <f t="shared" ref="E13" si="8">SUM(E14:E16)</f>
        <v>1151386.02</v>
      </c>
      <c r="F13" s="56">
        <f t="shared" si="2"/>
        <v>115.52746861463154</v>
      </c>
      <c r="G13" s="56">
        <f t="shared" si="3"/>
        <v>97.910887594997419</v>
      </c>
    </row>
    <row r="14" spans="2:7" x14ac:dyDescent="0.25">
      <c r="B14" s="30" t="s">
        <v>162</v>
      </c>
      <c r="C14" s="70">
        <v>9884.5300000000007</v>
      </c>
      <c r="D14" s="76">
        <v>13273</v>
      </c>
      <c r="E14" s="56">
        <v>13272.28</v>
      </c>
      <c r="F14" s="56">
        <f t="shared" si="2"/>
        <v>134.2732532553394</v>
      </c>
      <c r="G14" s="56">
        <f t="shared" si="3"/>
        <v>99.994575453929031</v>
      </c>
    </row>
    <row r="15" spans="2:7" x14ac:dyDescent="0.25">
      <c r="B15" s="30" t="s">
        <v>163</v>
      </c>
      <c r="C15" s="70">
        <v>930737.11</v>
      </c>
      <c r="D15" s="76">
        <v>1112807</v>
      </c>
      <c r="E15" s="56">
        <v>1099078.79</v>
      </c>
      <c r="F15" s="56">
        <f t="shared" si="2"/>
        <v>118.08692037647452</v>
      </c>
      <c r="G15" s="56">
        <f t="shared" si="3"/>
        <v>98.766344029108382</v>
      </c>
    </row>
    <row r="16" spans="2:7" x14ac:dyDescent="0.25">
      <c r="B16" s="30" t="s">
        <v>164</v>
      </c>
      <c r="C16" s="70">
        <v>56012.35</v>
      </c>
      <c r="D16" s="76">
        <v>49873</v>
      </c>
      <c r="E16" s="56">
        <v>39034.949999999997</v>
      </c>
      <c r="F16" s="56">
        <f t="shared" si="2"/>
        <v>69.689898745544511</v>
      </c>
      <c r="G16" s="56">
        <f t="shared" si="3"/>
        <v>78.268702504361073</v>
      </c>
    </row>
    <row r="17" spans="2:12" x14ac:dyDescent="0.25">
      <c r="B17" s="5" t="s">
        <v>165</v>
      </c>
      <c r="C17" s="70">
        <f>SUM(C18)</f>
        <v>1180.04</v>
      </c>
      <c r="D17" s="70">
        <f t="shared" ref="D17:E17" si="9">SUM(D18)</f>
        <v>531</v>
      </c>
      <c r="E17" s="70">
        <f t="shared" si="9"/>
        <v>477.75</v>
      </c>
      <c r="F17" s="56">
        <f t="shared" si="2"/>
        <v>40.485915731670111</v>
      </c>
      <c r="G17" s="56">
        <f t="shared" si="3"/>
        <v>89.971751412429384</v>
      </c>
      <c r="I17" s="77"/>
    </row>
    <row r="18" spans="2:12" x14ac:dyDescent="0.25">
      <c r="B18" s="30" t="s">
        <v>166</v>
      </c>
      <c r="C18" s="70">
        <v>1180.04</v>
      </c>
      <c r="D18" s="76">
        <v>531</v>
      </c>
      <c r="E18" s="56">
        <v>477.75</v>
      </c>
      <c r="F18" s="56">
        <f t="shared" si="2"/>
        <v>40.485915731670111</v>
      </c>
      <c r="G18" s="56">
        <f t="shared" si="3"/>
        <v>89.971751412429384</v>
      </c>
    </row>
    <row r="19" spans="2:12" ht="15" customHeight="1" x14ac:dyDescent="0.25">
      <c r="B19" s="5" t="s">
        <v>167</v>
      </c>
      <c r="C19" s="70">
        <f>SUM(C20)</f>
        <v>71.67</v>
      </c>
      <c r="D19" s="70">
        <f t="shared" ref="D19:E19" si="10">SUM(D20)</f>
        <v>370080</v>
      </c>
      <c r="E19" s="70">
        <f t="shared" si="10"/>
        <v>322252.11</v>
      </c>
      <c r="F19" s="56">
        <f t="shared" si="2"/>
        <v>449633.19380493934</v>
      </c>
      <c r="G19" s="56">
        <f t="shared" si="3"/>
        <v>87.076337548638122</v>
      </c>
    </row>
    <row r="20" spans="2:12" x14ac:dyDescent="0.25">
      <c r="B20" s="30" t="s">
        <v>168</v>
      </c>
      <c r="C20" s="70">
        <v>71.67</v>
      </c>
      <c r="D20" s="76">
        <v>370080</v>
      </c>
      <c r="E20" s="56">
        <v>322252.11</v>
      </c>
      <c r="F20" s="56">
        <f t="shared" si="2"/>
        <v>449633.19380493934</v>
      </c>
      <c r="G20" s="56">
        <f t="shared" si="3"/>
        <v>87.076337548638122</v>
      </c>
    </row>
    <row r="21" spans="2:12" ht="15.75" customHeight="1" x14ac:dyDescent="0.25">
      <c r="B21" s="5" t="s">
        <v>40</v>
      </c>
      <c r="C21" s="70">
        <f>SUM(C22+C24+C26+C28+C32+C34)</f>
        <v>1125337.97</v>
      </c>
      <c r="D21" s="70">
        <f t="shared" ref="D21" si="11">SUM(D22+D24+D26+D28+D32+D34)</f>
        <v>1778546</v>
      </c>
      <c r="E21" s="70">
        <f t="shared" ref="E21" si="12">SUM(E22+E24+E26+E28+E32+E34)</f>
        <v>1704169.8299999998</v>
      </c>
      <c r="F21" s="56">
        <f t="shared" si="2"/>
        <v>151.43626851940311</v>
      </c>
      <c r="G21" s="56">
        <f t="shared" si="3"/>
        <v>95.818147520502691</v>
      </c>
    </row>
    <row r="22" spans="2:12" ht="15.75" customHeight="1" x14ac:dyDescent="0.25">
      <c r="B22" s="5" t="s">
        <v>39</v>
      </c>
      <c r="C22" s="70">
        <f>SUM(C23)</f>
        <v>147279.63</v>
      </c>
      <c r="D22" s="70">
        <f t="shared" ref="D22" si="13">SUM(D23)</f>
        <v>193150</v>
      </c>
      <c r="E22" s="70">
        <f t="shared" ref="E22" si="14">SUM(E23)</f>
        <v>181819.1</v>
      </c>
      <c r="F22" s="56">
        <f t="shared" si="2"/>
        <v>123.45162735674988</v>
      </c>
      <c r="G22" s="56">
        <f t="shared" si="3"/>
        <v>94.133626714988353</v>
      </c>
    </row>
    <row r="23" spans="2:12" x14ac:dyDescent="0.25">
      <c r="B23" s="32" t="s">
        <v>38</v>
      </c>
      <c r="C23" s="70">
        <v>147279.63</v>
      </c>
      <c r="D23" s="70">
        <v>193150</v>
      </c>
      <c r="E23" s="56">
        <v>181819.1</v>
      </c>
      <c r="F23" s="56">
        <f t="shared" si="2"/>
        <v>123.45162735674988</v>
      </c>
      <c r="G23" s="56">
        <f t="shared" si="3"/>
        <v>94.133626714988353</v>
      </c>
    </row>
    <row r="24" spans="2:12" x14ac:dyDescent="0.25">
      <c r="B24" s="5" t="s">
        <v>34</v>
      </c>
      <c r="C24" s="70">
        <f>SUM(C25)</f>
        <v>2316.04</v>
      </c>
      <c r="D24" s="70">
        <f t="shared" ref="D24" si="15">SUM(D25)</f>
        <v>11611</v>
      </c>
      <c r="E24" s="70">
        <f t="shared" ref="E24" si="16">SUM(E25)</f>
        <v>9250.31</v>
      </c>
      <c r="F24" s="56">
        <f t="shared" si="2"/>
        <v>399.40199651128648</v>
      </c>
      <c r="G24" s="56">
        <f t="shared" si="3"/>
        <v>79.668504004823006</v>
      </c>
      <c r="L24" t="s">
        <v>86</v>
      </c>
    </row>
    <row r="25" spans="2:12" x14ac:dyDescent="0.25">
      <c r="B25" s="30" t="s">
        <v>33</v>
      </c>
      <c r="C25" s="70">
        <v>2316.04</v>
      </c>
      <c r="D25" s="70">
        <v>11611</v>
      </c>
      <c r="E25" s="56">
        <v>9250.31</v>
      </c>
      <c r="F25" s="56">
        <f t="shared" si="2"/>
        <v>399.40199651128648</v>
      </c>
      <c r="G25" s="56">
        <f t="shared" si="3"/>
        <v>79.668504004823006</v>
      </c>
    </row>
    <row r="26" spans="2:12" x14ac:dyDescent="0.25">
      <c r="B26" s="5" t="s">
        <v>159</v>
      </c>
      <c r="C26" s="70">
        <f>SUM(C27)</f>
        <v>11710.03</v>
      </c>
      <c r="D26" s="70">
        <f t="shared" ref="D26" si="17">SUM(D27)</f>
        <v>4000</v>
      </c>
      <c r="E26" s="70">
        <f t="shared" ref="E26" si="18">SUM(E27)</f>
        <v>2515.2800000000002</v>
      </c>
      <c r="F26" s="56">
        <f t="shared" si="2"/>
        <v>21.479705858994382</v>
      </c>
      <c r="G26" s="56">
        <f t="shared" si="3"/>
        <v>62.882000000000005</v>
      </c>
    </row>
    <row r="27" spans="2:12" x14ac:dyDescent="0.25">
      <c r="B27" s="30" t="s">
        <v>160</v>
      </c>
      <c r="C27" s="70">
        <v>11710.03</v>
      </c>
      <c r="D27" s="76">
        <v>4000</v>
      </c>
      <c r="E27" s="56">
        <v>2515.2800000000002</v>
      </c>
      <c r="F27" s="56">
        <f t="shared" si="2"/>
        <v>21.479705858994382</v>
      </c>
      <c r="G27" s="56">
        <f t="shared" si="3"/>
        <v>62.882000000000005</v>
      </c>
    </row>
    <row r="28" spans="2:12" x14ac:dyDescent="0.25">
      <c r="B28" s="5" t="s">
        <v>161</v>
      </c>
      <c r="C28" s="70">
        <f>SUM(C29:C31)</f>
        <v>962780.56</v>
      </c>
      <c r="D28" s="70">
        <f t="shared" ref="D28" si="19">SUM(D29:D31)</f>
        <v>1199174</v>
      </c>
      <c r="E28" s="70">
        <f t="shared" ref="E28" si="20">SUM(E29:E31)</f>
        <v>1196448.3199999998</v>
      </c>
      <c r="F28" s="56">
        <f t="shared" si="2"/>
        <v>124.27009535797022</v>
      </c>
      <c r="G28" s="56">
        <f t="shared" si="3"/>
        <v>99.772703544272957</v>
      </c>
    </row>
    <row r="29" spans="2:12" x14ac:dyDescent="0.25">
      <c r="B29" s="30" t="s">
        <v>162</v>
      </c>
      <c r="C29" s="70">
        <v>4806.51</v>
      </c>
      <c r="D29" s="76">
        <v>13273</v>
      </c>
      <c r="E29" s="56">
        <v>13272.28</v>
      </c>
      <c r="F29" s="56">
        <f t="shared" si="2"/>
        <v>276.13133021672689</v>
      </c>
      <c r="G29" s="56">
        <f t="shared" si="3"/>
        <v>99.994575453929031</v>
      </c>
    </row>
    <row r="30" spans="2:12" x14ac:dyDescent="0.25">
      <c r="B30" s="30" t="s">
        <v>163</v>
      </c>
      <c r="C30" s="70">
        <v>930737.16</v>
      </c>
      <c r="D30" s="76">
        <v>1112807</v>
      </c>
      <c r="E30" s="56">
        <v>1102457.1399999999</v>
      </c>
      <c r="F30" s="56">
        <f t="shared" si="2"/>
        <v>118.4498897626479</v>
      </c>
      <c r="G30" s="56">
        <f t="shared" si="3"/>
        <v>99.069932162540312</v>
      </c>
    </row>
    <row r="31" spans="2:12" x14ac:dyDescent="0.25">
      <c r="B31" s="30" t="s">
        <v>164</v>
      </c>
      <c r="C31" s="70">
        <v>27236.89</v>
      </c>
      <c r="D31" s="76">
        <v>73094</v>
      </c>
      <c r="E31" s="56">
        <v>80718.899999999994</v>
      </c>
      <c r="F31" s="56">
        <f t="shared" si="2"/>
        <v>296.35872524359422</v>
      </c>
      <c r="G31" s="56">
        <f t="shared" si="3"/>
        <v>110.43163597559307</v>
      </c>
    </row>
    <row r="32" spans="2:12" x14ac:dyDescent="0.25">
      <c r="B32" s="5" t="s">
        <v>165</v>
      </c>
      <c r="C32" s="70">
        <f>SUM(C33)</f>
        <v>1180.04</v>
      </c>
      <c r="D32" s="70">
        <f t="shared" ref="D32" si="21">SUM(D33)</f>
        <v>531</v>
      </c>
      <c r="E32" s="70">
        <f t="shared" ref="E32" si="22">SUM(E33)</f>
        <v>477.75</v>
      </c>
      <c r="F32" s="56">
        <f t="shared" si="2"/>
        <v>40.485915731670111</v>
      </c>
      <c r="G32" s="56">
        <f t="shared" si="3"/>
        <v>89.971751412429384</v>
      </c>
    </row>
    <row r="33" spans="2:7" x14ac:dyDescent="0.25">
      <c r="B33" s="30" t="s">
        <v>166</v>
      </c>
      <c r="C33" s="70">
        <v>1180.04</v>
      </c>
      <c r="D33" s="76">
        <v>531</v>
      </c>
      <c r="E33" s="56">
        <v>477.75</v>
      </c>
      <c r="F33" s="56">
        <f t="shared" si="2"/>
        <v>40.485915731670111</v>
      </c>
      <c r="G33" s="56">
        <f t="shared" si="3"/>
        <v>89.971751412429384</v>
      </c>
    </row>
    <row r="34" spans="2:7" x14ac:dyDescent="0.25">
      <c r="B34" s="5" t="s">
        <v>167</v>
      </c>
      <c r="C34" s="70">
        <f>SUM(C35)</f>
        <v>71.67</v>
      </c>
      <c r="D34" s="70">
        <f t="shared" ref="D34" si="23">SUM(D35)</f>
        <v>370080</v>
      </c>
      <c r="E34" s="70">
        <f t="shared" ref="E34" si="24">SUM(E35)</f>
        <v>313659.07</v>
      </c>
      <c r="F34" s="56">
        <f t="shared" si="2"/>
        <v>437643.46309473977</v>
      </c>
      <c r="G34" s="56">
        <f t="shared" si="3"/>
        <v>84.754396346735845</v>
      </c>
    </row>
    <row r="35" spans="2:7" x14ac:dyDescent="0.25">
      <c r="B35" s="30" t="s">
        <v>168</v>
      </c>
      <c r="C35" s="56">
        <v>71.67</v>
      </c>
      <c r="D35" s="78">
        <v>370080</v>
      </c>
      <c r="E35" s="56">
        <v>313659.07</v>
      </c>
      <c r="F35" s="56">
        <f t="shared" si="2"/>
        <v>437643.46309473977</v>
      </c>
      <c r="G35" s="56">
        <f t="shared" si="3"/>
        <v>84.754396346735845</v>
      </c>
    </row>
    <row r="36" spans="2:7" x14ac:dyDescent="0.25">
      <c r="B36" s="165" t="s">
        <v>208</v>
      </c>
      <c r="C36" s="166"/>
      <c r="D36" s="166"/>
      <c r="E36" s="166"/>
      <c r="F36" s="166"/>
      <c r="G36" s="167"/>
    </row>
    <row r="37" spans="2:7" x14ac:dyDescent="0.25">
      <c r="B37" s="28" t="s">
        <v>209</v>
      </c>
      <c r="C37" s="56">
        <f t="shared" ref="C37:E38" si="25">SUM(C38)</f>
        <v>0</v>
      </c>
      <c r="D37" s="56">
        <f t="shared" si="25"/>
        <v>31067</v>
      </c>
      <c r="E37" s="56">
        <f t="shared" si="25"/>
        <v>26659.31</v>
      </c>
      <c r="F37" s="56" t="e">
        <f t="shared" ref="F37:F39" si="26">SUM(E37/C37)*100</f>
        <v>#DIV/0!</v>
      </c>
      <c r="G37" s="56">
        <f t="shared" ref="G37:G39" si="27">SUM(E37/D37)*100</f>
        <v>85.812308880806</v>
      </c>
    </row>
    <row r="38" spans="2:7" x14ac:dyDescent="0.25">
      <c r="B38" s="28" t="s">
        <v>210</v>
      </c>
      <c r="C38" s="56">
        <f t="shared" si="25"/>
        <v>0</v>
      </c>
      <c r="D38" s="56">
        <f t="shared" si="25"/>
        <v>31067</v>
      </c>
      <c r="E38" s="56">
        <f t="shared" si="25"/>
        <v>26659.31</v>
      </c>
      <c r="F38" s="56" t="e">
        <f t="shared" si="26"/>
        <v>#DIV/0!</v>
      </c>
      <c r="G38" s="56">
        <f t="shared" si="27"/>
        <v>85.812308880806</v>
      </c>
    </row>
    <row r="39" spans="2:7" x14ac:dyDescent="0.25">
      <c r="B39" s="28" t="s">
        <v>211</v>
      </c>
      <c r="C39" s="56">
        <v>0</v>
      </c>
      <c r="D39" s="78">
        <v>31067</v>
      </c>
      <c r="E39" s="78">
        <v>26659.31</v>
      </c>
      <c r="F39" s="56" t="e">
        <f t="shared" si="26"/>
        <v>#DIV/0!</v>
      </c>
      <c r="G39" s="56">
        <f t="shared" si="27"/>
        <v>85.812308880806</v>
      </c>
    </row>
  </sheetData>
  <mergeCells count="2">
    <mergeCell ref="B2:G2"/>
    <mergeCell ref="B36:G36"/>
  </mergeCell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workbookViewId="0">
      <selection activeCell="B4" sqref="B4:G10"/>
    </sheetView>
  </sheetViews>
  <sheetFormatPr defaultRowHeight="15" x14ac:dyDescent="0.25"/>
  <cols>
    <col min="2" max="2" width="43.140625" customWidth="1"/>
    <col min="3" max="5" width="25.28515625" customWidth="1"/>
    <col min="6" max="7" width="15.7109375" customWidth="1"/>
  </cols>
  <sheetData>
    <row r="1" spans="2:7" ht="18" x14ac:dyDescent="0.25">
      <c r="B1" s="18"/>
      <c r="C1" s="18"/>
      <c r="D1" s="18"/>
      <c r="E1" s="3"/>
      <c r="F1" s="3"/>
      <c r="G1" s="3"/>
    </row>
    <row r="2" spans="2:7" ht="15.75" customHeight="1" x14ac:dyDescent="0.25">
      <c r="B2" s="135" t="s">
        <v>49</v>
      </c>
      <c r="C2" s="135"/>
      <c r="D2" s="135"/>
      <c r="E2" s="135"/>
      <c r="F2" s="135"/>
      <c r="G2" s="135"/>
    </row>
    <row r="3" spans="2:7" ht="18" x14ac:dyDescent="0.25">
      <c r="B3" s="18"/>
      <c r="C3" s="18"/>
      <c r="D3" s="18"/>
      <c r="E3" s="3"/>
      <c r="F3" s="3"/>
      <c r="G3" s="3"/>
    </row>
    <row r="4" spans="2:7" ht="25.5" x14ac:dyDescent="0.25">
      <c r="B4" s="41" t="s">
        <v>8</v>
      </c>
      <c r="C4" s="41" t="s">
        <v>198</v>
      </c>
      <c r="D4" s="41" t="s">
        <v>52</v>
      </c>
      <c r="E4" s="41" t="s">
        <v>199</v>
      </c>
      <c r="F4" s="41" t="s">
        <v>18</v>
      </c>
      <c r="G4" s="41" t="s">
        <v>51</v>
      </c>
    </row>
    <row r="5" spans="2:7" x14ac:dyDescent="0.25">
      <c r="B5" s="41">
        <v>1</v>
      </c>
      <c r="C5" s="41">
        <v>2</v>
      </c>
      <c r="D5" s="41">
        <v>3</v>
      </c>
      <c r="E5" s="41">
        <v>4</v>
      </c>
      <c r="F5" s="41" t="s">
        <v>201</v>
      </c>
      <c r="G5" s="41" t="s">
        <v>202</v>
      </c>
    </row>
    <row r="6" spans="2:7" ht="15.75" customHeight="1" x14ac:dyDescent="0.25">
      <c r="B6" s="5" t="s">
        <v>40</v>
      </c>
      <c r="C6" s="70"/>
      <c r="D6" s="70"/>
      <c r="E6" s="56"/>
      <c r="F6" s="28"/>
      <c r="G6" s="28"/>
    </row>
    <row r="7" spans="2:7" ht="15.75" customHeight="1" x14ac:dyDescent="0.25">
      <c r="B7" s="5" t="s">
        <v>155</v>
      </c>
      <c r="C7" s="70">
        <f>SUM(C8)</f>
        <v>1125337.97</v>
      </c>
      <c r="D7" s="70">
        <f t="shared" ref="D7:E7" si="0">SUM(D8)</f>
        <v>1778546</v>
      </c>
      <c r="E7" s="70">
        <f t="shared" si="0"/>
        <v>1704169.83</v>
      </c>
      <c r="F7" s="56">
        <f>SUM(E7/C7)*100</f>
        <v>151.43626851940311</v>
      </c>
      <c r="G7" s="56">
        <f>SUM(E7/D7)*100</f>
        <v>95.818147520502706</v>
      </c>
    </row>
    <row r="8" spans="2:7" x14ac:dyDescent="0.25">
      <c r="B8" s="12" t="s">
        <v>156</v>
      </c>
      <c r="C8" s="70">
        <f>SUM(C9:C10)</f>
        <v>1125337.97</v>
      </c>
      <c r="D8" s="70">
        <f t="shared" ref="D8:E8" si="1">SUM(D9:D10)</f>
        <v>1778546</v>
      </c>
      <c r="E8" s="70">
        <f t="shared" si="1"/>
        <v>1704169.83</v>
      </c>
      <c r="F8" s="56">
        <f>SUM(E8/C8)*100</f>
        <v>151.43626851940311</v>
      </c>
      <c r="G8" s="56">
        <f>SUM(E8/D8)*100</f>
        <v>95.818147520502706</v>
      </c>
    </row>
    <row r="9" spans="2:7" x14ac:dyDescent="0.25">
      <c r="B9" s="33" t="s">
        <v>157</v>
      </c>
      <c r="C9" s="70">
        <v>1091615.42</v>
      </c>
      <c r="D9" s="70">
        <v>1707046</v>
      </c>
      <c r="E9" s="56">
        <v>1635012.75</v>
      </c>
      <c r="F9" s="56">
        <f>SUM(E9/C9)*100</f>
        <v>149.77919146653315</v>
      </c>
      <c r="G9" s="56">
        <f>SUM(E9/D9)*100</f>
        <v>95.780239665480607</v>
      </c>
    </row>
    <row r="10" spans="2:7" x14ac:dyDescent="0.25">
      <c r="B10" s="11" t="s">
        <v>158</v>
      </c>
      <c r="C10" s="70">
        <v>33722.550000000003</v>
      </c>
      <c r="D10" s="70">
        <v>71500</v>
      </c>
      <c r="E10" s="56">
        <v>69157.08</v>
      </c>
      <c r="F10" s="56">
        <f>SUM(E10/C10)*100</f>
        <v>205.0766623520463</v>
      </c>
      <c r="G10" s="56">
        <f>SUM(E10/D10)*100</f>
        <v>96.723188811188805</v>
      </c>
    </row>
  </sheetData>
  <mergeCells count="1">
    <mergeCell ref="B2:G2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workbookViewId="0">
      <selection activeCell="B5" sqref="B5:K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2:11" ht="18" customHeight="1" x14ac:dyDescent="0.25">
      <c r="B2" s="135" t="s">
        <v>68</v>
      </c>
      <c r="C2" s="135"/>
      <c r="D2" s="135"/>
      <c r="E2" s="135"/>
      <c r="F2" s="135"/>
      <c r="G2" s="135"/>
      <c r="H2" s="135"/>
      <c r="I2" s="135"/>
      <c r="J2" s="135"/>
      <c r="K2" s="135"/>
    </row>
    <row r="3" spans="2:11" ht="15.75" customHeight="1" x14ac:dyDescent="0.25">
      <c r="B3" s="135" t="s">
        <v>43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2:11" ht="18" x14ac:dyDescent="0.25">
      <c r="B4" s="18"/>
      <c r="C4" s="18"/>
      <c r="D4" s="18"/>
      <c r="E4" s="18"/>
      <c r="F4" s="18"/>
      <c r="G4" s="18"/>
      <c r="H4" s="18"/>
      <c r="I4" s="3"/>
      <c r="J4" s="3"/>
      <c r="K4" s="3"/>
    </row>
    <row r="5" spans="2:11" ht="25.5" customHeight="1" x14ac:dyDescent="0.25">
      <c r="B5" s="79" t="s">
        <v>8</v>
      </c>
      <c r="C5" s="80"/>
      <c r="D5" s="80"/>
      <c r="E5" s="80"/>
      <c r="F5" s="81"/>
      <c r="G5" s="41" t="s">
        <v>198</v>
      </c>
      <c r="H5" s="41" t="s">
        <v>52</v>
      </c>
      <c r="I5" s="41" t="s">
        <v>199</v>
      </c>
      <c r="J5" s="81" t="s">
        <v>18</v>
      </c>
      <c r="K5" s="81" t="s">
        <v>51</v>
      </c>
    </row>
    <row r="6" spans="2:11" x14ac:dyDescent="0.25">
      <c r="B6" s="79">
        <v>1</v>
      </c>
      <c r="C6" s="80"/>
      <c r="D6" s="80"/>
      <c r="E6" s="80"/>
      <c r="F6" s="81"/>
      <c r="G6" s="81">
        <v>2</v>
      </c>
      <c r="H6" s="81">
        <v>3</v>
      </c>
      <c r="I6" s="41">
        <v>4</v>
      </c>
      <c r="J6" s="41" t="s">
        <v>201</v>
      </c>
      <c r="K6" s="41" t="s">
        <v>202</v>
      </c>
    </row>
    <row r="7" spans="2:11" ht="25.5" x14ac:dyDescent="0.25">
      <c r="B7" s="5">
        <v>8</v>
      </c>
      <c r="C7" s="5"/>
      <c r="D7" s="5"/>
      <c r="E7" s="5"/>
      <c r="F7" s="5" t="s">
        <v>10</v>
      </c>
      <c r="G7" s="70">
        <v>0</v>
      </c>
      <c r="H7" s="70">
        <v>0</v>
      </c>
      <c r="I7" s="56">
        <v>0</v>
      </c>
      <c r="J7" s="56"/>
      <c r="K7" s="56"/>
    </row>
    <row r="8" spans="2:11" x14ac:dyDescent="0.25">
      <c r="B8" s="5"/>
      <c r="C8" s="10">
        <v>84</v>
      </c>
      <c r="D8" s="10"/>
      <c r="E8" s="10"/>
      <c r="F8" s="10" t="s">
        <v>15</v>
      </c>
      <c r="G8" s="70">
        <v>0</v>
      </c>
      <c r="H8" s="70">
        <v>0</v>
      </c>
      <c r="I8" s="56">
        <v>0</v>
      </c>
      <c r="J8" s="56"/>
      <c r="K8" s="56"/>
    </row>
    <row r="9" spans="2:11" ht="51" x14ac:dyDescent="0.25">
      <c r="B9" s="6"/>
      <c r="C9" s="6"/>
      <c r="D9" s="6">
        <v>841</v>
      </c>
      <c r="E9" s="6"/>
      <c r="F9" s="29" t="s">
        <v>44</v>
      </c>
      <c r="G9" s="70">
        <v>0</v>
      </c>
      <c r="H9" s="70">
        <v>0</v>
      </c>
      <c r="I9" s="56">
        <v>0</v>
      </c>
      <c r="J9" s="56"/>
      <c r="K9" s="56"/>
    </row>
    <row r="10" spans="2:11" ht="25.5" x14ac:dyDescent="0.25">
      <c r="B10" s="6"/>
      <c r="C10" s="6"/>
      <c r="D10" s="6"/>
      <c r="E10" s="6">
        <v>8413</v>
      </c>
      <c r="F10" s="29" t="s">
        <v>45</v>
      </c>
      <c r="G10" s="70">
        <v>0</v>
      </c>
      <c r="H10" s="70">
        <v>0</v>
      </c>
      <c r="I10" s="56">
        <v>0</v>
      </c>
      <c r="J10" s="56"/>
      <c r="K10" s="56"/>
    </row>
    <row r="11" spans="2:11" x14ac:dyDescent="0.25">
      <c r="B11" s="6"/>
      <c r="C11" s="6"/>
      <c r="D11" s="6"/>
      <c r="E11" s="7" t="s">
        <v>26</v>
      </c>
      <c r="F11" s="12"/>
      <c r="G11" s="70">
        <v>0</v>
      </c>
      <c r="H11" s="70">
        <v>0</v>
      </c>
      <c r="I11" s="56">
        <v>0</v>
      </c>
      <c r="J11" s="56"/>
      <c r="K11" s="56"/>
    </row>
    <row r="12" spans="2:11" ht="25.5" x14ac:dyDescent="0.25">
      <c r="B12" s="8">
        <v>5</v>
      </c>
      <c r="C12" s="9"/>
      <c r="D12" s="9"/>
      <c r="E12" s="9"/>
      <c r="F12" s="21" t="s">
        <v>11</v>
      </c>
      <c r="G12" s="70">
        <v>0</v>
      </c>
      <c r="H12" s="70">
        <v>0</v>
      </c>
      <c r="I12" s="56">
        <v>0</v>
      </c>
      <c r="J12" s="56"/>
      <c r="K12" s="56"/>
    </row>
    <row r="13" spans="2:11" ht="25.5" x14ac:dyDescent="0.25">
      <c r="B13" s="10"/>
      <c r="C13" s="10">
        <v>54</v>
      </c>
      <c r="D13" s="10"/>
      <c r="E13" s="10"/>
      <c r="F13" s="22" t="s">
        <v>16</v>
      </c>
      <c r="G13" s="70">
        <v>0</v>
      </c>
      <c r="H13" s="70">
        <v>0</v>
      </c>
      <c r="I13" s="56">
        <v>0</v>
      </c>
      <c r="J13" s="56"/>
      <c r="K13" s="56"/>
    </row>
    <row r="14" spans="2:11" ht="63.75" x14ac:dyDescent="0.25">
      <c r="B14" s="10"/>
      <c r="C14" s="10"/>
      <c r="D14" s="10">
        <v>541</v>
      </c>
      <c r="E14" s="29"/>
      <c r="F14" s="29" t="s">
        <v>46</v>
      </c>
      <c r="G14" s="70">
        <v>0</v>
      </c>
      <c r="H14" s="70">
        <v>0</v>
      </c>
      <c r="I14" s="56">
        <v>0</v>
      </c>
      <c r="J14" s="56"/>
      <c r="K14" s="56"/>
    </row>
    <row r="15" spans="2:11" ht="38.25" x14ac:dyDescent="0.25">
      <c r="B15" s="10"/>
      <c r="C15" s="10"/>
      <c r="D15" s="10"/>
      <c r="E15" s="29">
        <v>5413</v>
      </c>
      <c r="F15" s="29" t="s">
        <v>47</v>
      </c>
      <c r="G15" s="70">
        <v>0</v>
      </c>
      <c r="H15" s="70">
        <v>0</v>
      </c>
      <c r="I15" s="56">
        <v>0</v>
      </c>
      <c r="J15" s="56"/>
      <c r="K15" s="56"/>
    </row>
    <row r="16" spans="2:11" x14ac:dyDescent="0.25">
      <c r="B16" s="11" t="s">
        <v>17</v>
      </c>
      <c r="C16" s="9"/>
      <c r="D16" s="9"/>
      <c r="E16" s="9"/>
      <c r="F16" s="21" t="s">
        <v>26</v>
      </c>
      <c r="G16" s="70">
        <v>0</v>
      </c>
      <c r="H16" s="70">
        <v>0</v>
      </c>
      <c r="I16" s="56">
        <v>0</v>
      </c>
      <c r="J16" s="56"/>
      <c r="K16" s="56"/>
    </row>
  </sheetData>
  <mergeCells count="2">
    <mergeCell ref="B2:K2"/>
    <mergeCell ref="B3:K3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0"/>
  <sheetViews>
    <sheetView workbookViewId="0">
      <selection activeCell="B4" sqref="B4:G90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11" ht="18" x14ac:dyDescent="0.25">
      <c r="B1" s="18"/>
      <c r="C1" s="18"/>
      <c r="D1" s="18"/>
      <c r="E1" s="3"/>
      <c r="F1" s="3"/>
      <c r="G1" s="3"/>
    </row>
    <row r="2" spans="2:11" ht="15.75" customHeight="1" x14ac:dyDescent="0.25">
      <c r="B2" s="135" t="s">
        <v>48</v>
      </c>
      <c r="C2" s="135"/>
      <c r="D2" s="135"/>
      <c r="E2" s="135"/>
      <c r="F2" s="135"/>
      <c r="G2" s="135"/>
    </row>
    <row r="3" spans="2:11" ht="18" x14ac:dyDescent="0.25">
      <c r="B3" s="18"/>
      <c r="C3" s="18"/>
      <c r="D3" s="18"/>
      <c r="E3" s="3"/>
      <c r="F3" s="3"/>
      <c r="G3" s="3"/>
    </row>
    <row r="4" spans="2:11" ht="25.5" x14ac:dyDescent="0.25">
      <c r="B4" s="41" t="s">
        <v>8</v>
      </c>
      <c r="C4" s="41" t="s">
        <v>196</v>
      </c>
      <c r="D4" s="41" t="s">
        <v>52</v>
      </c>
      <c r="E4" s="41" t="s">
        <v>197</v>
      </c>
      <c r="F4" s="41" t="s">
        <v>18</v>
      </c>
      <c r="G4" s="41" t="s">
        <v>51</v>
      </c>
    </row>
    <row r="5" spans="2:11" x14ac:dyDescent="0.25">
      <c r="B5" s="41">
        <v>1</v>
      </c>
      <c r="C5" s="41">
        <v>2</v>
      </c>
      <c r="D5" s="41">
        <v>3</v>
      </c>
      <c r="E5" s="41">
        <v>4</v>
      </c>
      <c r="F5" s="41" t="s">
        <v>201</v>
      </c>
      <c r="G5" s="41" t="s">
        <v>202</v>
      </c>
    </row>
    <row r="6" spans="2:11" x14ac:dyDescent="0.25">
      <c r="B6" s="5" t="s">
        <v>41</v>
      </c>
      <c r="C6" s="87">
        <f>SUM(C7+C14+C16+C18+C20+C39+C42+C44)</f>
        <v>0</v>
      </c>
      <c r="D6" s="87">
        <f t="shared" ref="D6" si="0">SUM(D7+D14+D16+D18+D20+D39+D42+D44)</f>
        <v>0</v>
      </c>
      <c r="E6" s="87">
        <f>SUM(E7+E14+E16+E18+E20+E39+E42+E44)</f>
        <v>0</v>
      </c>
      <c r="F6" s="88" t="e">
        <f>SUM(E6/C6*100)</f>
        <v>#DIV/0!</v>
      </c>
      <c r="G6" s="88" t="e">
        <f>SUM(E6/#REF!*100)</f>
        <v>#REF!</v>
      </c>
    </row>
    <row r="7" spans="2:11" x14ac:dyDescent="0.25">
      <c r="B7" s="5" t="s">
        <v>39</v>
      </c>
      <c r="C7" s="89">
        <f>SUM(C8:C12)</f>
        <v>0</v>
      </c>
      <c r="D7" s="89">
        <f t="shared" ref="D7" si="1">SUM(D8:D12)</f>
        <v>0</v>
      </c>
      <c r="E7" s="89">
        <f>SUM(E8:E12)</f>
        <v>0</v>
      </c>
      <c r="F7" s="88"/>
      <c r="G7" s="88"/>
    </row>
    <row r="8" spans="2:11" x14ac:dyDescent="0.25">
      <c r="B8" s="32" t="s">
        <v>38</v>
      </c>
      <c r="C8" s="89">
        <v>0</v>
      </c>
      <c r="D8" s="89">
        <v>0</v>
      </c>
      <c r="E8" s="89">
        <v>0</v>
      </c>
      <c r="F8" s="88"/>
      <c r="G8" s="88"/>
    </row>
    <row r="9" spans="2:11" x14ac:dyDescent="0.25">
      <c r="B9" s="31" t="s">
        <v>37</v>
      </c>
      <c r="C9" s="89"/>
      <c r="D9" s="89"/>
      <c r="E9" s="89"/>
      <c r="F9" s="88"/>
      <c r="G9" s="88"/>
      <c r="K9" t="s">
        <v>86</v>
      </c>
    </row>
    <row r="10" spans="2:11" x14ac:dyDescent="0.25">
      <c r="B10" s="31" t="s">
        <v>170</v>
      </c>
      <c r="C10" s="89"/>
      <c r="D10" s="89"/>
      <c r="E10" s="89"/>
      <c r="F10" s="88"/>
      <c r="G10" s="88"/>
    </row>
    <row r="11" spans="2:11" ht="38.25" x14ac:dyDescent="0.25">
      <c r="B11" s="85" t="s">
        <v>171</v>
      </c>
      <c r="C11" s="90"/>
      <c r="D11" s="90"/>
      <c r="E11" s="90"/>
      <c r="F11" s="88"/>
      <c r="G11" s="88"/>
    </row>
    <row r="12" spans="2:11" x14ac:dyDescent="0.25">
      <c r="B12" s="31" t="s">
        <v>172</v>
      </c>
      <c r="C12" s="89"/>
      <c r="D12" s="89"/>
      <c r="E12" s="89"/>
      <c r="F12" s="88"/>
      <c r="G12" s="88"/>
    </row>
    <row r="13" spans="2:11" x14ac:dyDescent="0.25">
      <c r="B13" s="31" t="s">
        <v>26</v>
      </c>
      <c r="C13" s="89"/>
      <c r="D13" s="89"/>
      <c r="E13" s="89"/>
      <c r="F13" s="88"/>
      <c r="G13" s="88"/>
    </row>
    <row r="14" spans="2:11" x14ac:dyDescent="0.25">
      <c r="B14" s="5" t="s">
        <v>36</v>
      </c>
      <c r="C14" s="89">
        <f>SUM(C15)</f>
        <v>0</v>
      </c>
      <c r="D14" s="89">
        <f t="shared" ref="D14" si="2">SUM(D15)</f>
        <v>0</v>
      </c>
      <c r="E14" s="89">
        <f>SUM(E15)</f>
        <v>0</v>
      </c>
      <c r="F14" s="88" t="e">
        <f>SUM(E14/C14*100)</f>
        <v>#DIV/0!</v>
      </c>
      <c r="G14" s="88" t="e">
        <f>SUM(E14/#REF!*100)</f>
        <v>#REF!</v>
      </c>
    </row>
    <row r="15" spans="2:11" x14ac:dyDescent="0.25">
      <c r="B15" s="30" t="s">
        <v>35</v>
      </c>
      <c r="C15" s="89"/>
      <c r="D15" s="89"/>
      <c r="E15" s="89"/>
      <c r="F15" s="88"/>
      <c r="G15" s="88"/>
    </row>
    <row r="16" spans="2:11" x14ac:dyDescent="0.25">
      <c r="B16" s="5" t="s">
        <v>34</v>
      </c>
      <c r="C16" s="89">
        <f>SUM(C17)</f>
        <v>0</v>
      </c>
      <c r="D16" s="89">
        <f t="shared" ref="D16:E23" si="3">SUM(D17)</f>
        <v>0</v>
      </c>
      <c r="E16" s="89">
        <f>SUM(E17)</f>
        <v>0</v>
      </c>
      <c r="F16" s="88" t="e">
        <f t="shared" ref="F16:F24" si="4">SUM(E16/C16*100)</f>
        <v>#DIV/0!</v>
      </c>
      <c r="G16" s="88" t="e">
        <f>SUM(E16/#REF!*100)</f>
        <v>#REF!</v>
      </c>
    </row>
    <row r="17" spans="2:7" ht="15.75" customHeight="1" x14ac:dyDescent="0.25">
      <c r="B17" s="30" t="s">
        <v>33</v>
      </c>
      <c r="C17" s="89">
        <v>0</v>
      </c>
      <c r="D17" s="89">
        <v>0</v>
      </c>
      <c r="E17" s="89">
        <f t="shared" si="3"/>
        <v>0</v>
      </c>
      <c r="F17" s="88" t="e">
        <f t="shared" si="4"/>
        <v>#DIV/0!</v>
      </c>
      <c r="G17" s="88" t="e">
        <f>SUM(E17/#REF!*100)</f>
        <v>#REF!</v>
      </c>
    </row>
    <row r="18" spans="2:7" ht="15.75" customHeight="1" x14ac:dyDescent="0.25">
      <c r="B18" s="5" t="s">
        <v>159</v>
      </c>
      <c r="C18" s="89">
        <f>SUM(C19)</f>
        <v>0</v>
      </c>
      <c r="D18" s="89">
        <f t="shared" ref="D18" si="5">SUM(D19)</f>
        <v>0</v>
      </c>
      <c r="E18" s="89">
        <f t="shared" si="3"/>
        <v>0</v>
      </c>
      <c r="F18" s="88" t="e">
        <f t="shared" si="4"/>
        <v>#DIV/0!</v>
      </c>
      <c r="G18" s="88" t="e">
        <f>SUM(E18/#REF!*100)</f>
        <v>#REF!</v>
      </c>
    </row>
    <row r="19" spans="2:7" x14ac:dyDescent="0.25">
      <c r="B19" s="30" t="s">
        <v>160</v>
      </c>
      <c r="C19" s="89">
        <v>0</v>
      </c>
      <c r="D19" s="89">
        <v>0</v>
      </c>
      <c r="E19" s="89">
        <f t="shared" si="3"/>
        <v>0</v>
      </c>
      <c r="F19" s="88" t="e">
        <f t="shared" si="4"/>
        <v>#DIV/0!</v>
      </c>
      <c r="G19" s="88" t="e">
        <f>SUM(E19/#REF!*100)</f>
        <v>#REF!</v>
      </c>
    </row>
    <row r="20" spans="2:7" x14ac:dyDescent="0.25">
      <c r="B20" s="5" t="s">
        <v>161</v>
      </c>
      <c r="C20" s="89">
        <f>SUM(C21+C22+C23+C24+C28+C34)</f>
        <v>0</v>
      </c>
      <c r="D20" s="89">
        <f t="shared" ref="D20" si="6">SUM(D21+D22+D23+D24+D28+D34)</f>
        <v>0</v>
      </c>
      <c r="E20" s="89">
        <f t="shared" si="3"/>
        <v>0</v>
      </c>
      <c r="F20" s="88" t="e">
        <f t="shared" si="4"/>
        <v>#DIV/0!</v>
      </c>
      <c r="G20" s="88" t="e">
        <f>SUM(E20/#REF!*100)</f>
        <v>#REF!</v>
      </c>
    </row>
    <row r="21" spans="2:7" x14ac:dyDescent="0.25">
      <c r="B21" s="30" t="s">
        <v>162</v>
      </c>
      <c r="C21" s="89">
        <v>0</v>
      </c>
      <c r="D21" s="89">
        <v>0</v>
      </c>
      <c r="E21" s="89">
        <f t="shared" si="3"/>
        <v>0</v>
      </c>
      <c r="F21" s="88" t="e">
        <f t="shared" si="4"/>
        <v>#DIV/0!</v>
      </c>
      <c r="G21" s="88" t="e">
        <f>SUM(E21/#REF!*100)</f>
        <v>#REF!</v>
      </c>
    </row>
    <row r="22" spans="2:7" x14ac:dyDescent="0.25">
      <c r="B22" s="30" t="s">
        <v>163</v>
      </c>
      <c r="C22" s="89">
        <v>0</v>
      </c>
      <c r="D22" s="89">
        <v>0</v>
      </c>
      <c r="E22" s="89">
        <f t="shared" si="3"/>
        <v>0</v>
      </c>
      <c r="F22" s="88" t="e">
        <f t="shared" si="4"/>
        <v>#DIV/0!</v>
      </c>
      <c r="G22" s="88" t="e">
        <f>SUM(E22/#REF!*100)</f>
        <v>#REF!</v>
      </c>
    </row>
    <row r="23" spans="2:7" x14ac:dyDescent="0.25">
      <c r="B23" s="30" t="s">
        <v>173</v>
      </c>
      <c r="C23" s="89">
        <v>0</v>
      </c>
      <c r="D23" s="89">
        <v>0</v>
      </c>
      <c r="E23" s="89">
        <f t="shared" si="3"/>
        <v>0</v>
      </c>
      <c r="F23" s="88" t="e">
        <f t="shared" si="4"/>
        <v>#DIV/0!</v>
      </c>
      <c r="G23" s="88" t="e">
        <f>SUM(E23/#REF!*100)</f>
        <v>#REF!</v>
      </c>
    </row>
    <row r="24" spans="2:7" x14ac:dyDescent="0.25">
      <c r="B24" s="30" t="s">
        <v>174</v>
      </c>
      <c r="C24" s="89">
        <f>SUM(C25:C27)</f>
        <v>0</v>
      </c>
      <c r="D24" s="89">
        <f t="shared" ref="D24" si="7">SUM(D25:D27)</f>
        <v>0</v>
      </c>
      <c r="E24" s="89">
        <f>SUM(E25:E27)</f>
        <v>0</v>
      </c>
      <c r="F24" s="88" t="e">
        <f t="shared" si="4"/>
        <v>#DIV/0!</v>
      </c>
      <c r="G24" s="88" t="e">
        <f>SUM(E24/#REF!*100)</f>
        <v>#REF!</v>
      </c>
    </row>
    <row r="25" spans="2:7" ht="25.5" x14ac:dyDescent="0.25">
      <c r="B25" s="86" t="s">
        <v>175</v>
      </c>
      <c r="C25" s="89"/>
      <c r="D25" s="89"/>
      <c r="E25" s="89"/>
      <c r="F25" s="88"/>
      <c r="G25" s="88"/>
    </row>
    <row r="26" spans="2:7" x14ac:dyDescent="0.25">
      <c r="B26" s="86" t="s">
        <v>176</v>
      </c>
      <c r="C26" s="89"/>
      <c r="D26" s="89"/>
      <c r="E26" s="89"/>
      <c r="F26" s="88"/>
      <c r="G26" s="88"/>
    </row>
    <row r="27" spans="2:7" x14ac:dyDescent="0.25">
      <c r="B27" s="86" t="s">
        <v>177</v>
      </c>
      <c r="C27" s="89"/>
      <c r="D27" s="89"/>
      <c r="E27" s="89"/>
      <c r="F27" s="88"/>
      <c r="G27" s="88"/>
    </row>
    <row r="28" spans="2:7" x14ac:dyDescent="0.25">
      <c r="B28" s="30" t="s">
        <v>178</v>
      </c>
      <c r="C28" s="89">
        <f>SUM(C29:C33)</f>
        <v>0</v>
      </c>
      <c r="D28" s="89">
        <f t="shared" ref="D28" si="8">SUM(D29:D33)</f>
        <v>0</v>
      </c>
      <c r="E28" s="89">
        <f>SUM(E29:E33)</f>
        <v>0</v>
      </c>
      <c r="F28" s="88" t="e">
        <f>SUM(E28/C28*100)</f>
        <v>#DIV/0!</v>
      </c>
      <c r="G28" s="88" t="e">
        <f>SUM(E28/#REF!*100)</f>
        <v>#REF!</v>
      </c>
    </row>
    <row r="29" spans="2:7" x14ac:dyDescent="0.25">
      <c r="B29" s="86" t="s">
        <v>179</v>
      </c>
      <c r="C29" s="89"/>
      <c r="D29" s="89"/>
      <c r="E29" s="89"/>
      <c r="F29" s="88"/>
      <c r="G29" s="88"/>
    </row>
    <row r="30" spans="2:7" x14ac:dyDescent="0.25">
      <c r="B30" s="86" t="s">
        <v>180</v>
      </c>
      <c r="C30" s="89"/>
      <c r="D30" s="89"/>
      <c r="E30" s="89"/>
      <c r="F30" s="88"/>
      <c r="G30" s="88"/>
    </row>
    <row r="31" spans="2:7" ht="25.5" x14ac:dyDescent="0.25">
      <c r="B31" s="86" t="s">
        <v>181</v>
      </c>
      <c r="C31" s="89"/>
      <c r="D31" s="89"/>
      <c r="E31" s="89"/>
      <c r="F31" s="88"/>
      <c r="G31" s="88"/>
    </row>
    <row r="32" spans="2:7" ht="25.5" x14ac:dyDescent="0.25">
      <c r="B32" s="86" t="s">
        <v>182</v>
      </c>
      <c r="C32" s="89"/>
      <c r="D32" s="89"/>
      <c r="E32" s="89"/>
      <c r="F32" s="88"/>
      <c r="G32" s="88"/>
    </row>
    <row r="33" spans="2:7" ht="25.5" x14ac:dyDescent="0.25">
      <c r="B33" s="86" t="s">
        <v>183</v>
      </c>
      <c r="C33" s="89"/>
      <c r="D33" s="89"/>
      <c r="E33" s="89"/>
      <c r="F33" s="88"/>
      <c r="G33" s="88"/>
    </row>
    <row r="34" spans="2:7" x14ac:dyDescent="0.25">
      <c r="B34" s="30" t="s">
        <v>184</v>
      </c>
      <c r="C34" s="89">
        <f>SUM(C35:C38)</f>
        <v>0</v>
      </c>
      <c r="D34" s="89">
        <f t="shared" ref="D34" si="9">SUM(D35:D38)</f>
        <v>0</v>
      </c>
      <c r="E34" s="89">
        <f>SUM(E35:E38)</f>
        <v>0</v>
      </c>
      <c r="F34" s="88" t="e">
        <f>SUM(E34/C34*100)</f>
        <v>#DIV/0!</v>
      </c>
      <c r="G34" s="88" t="e">
        <f>SUM(E34/#REF!*100)</f>
        <v>#REF!</v>
      </c>
    </row>
    <row r="35" spans="2:7" x14ac:dyDescent="0.25">
      <c r="B35" s="86" t="s">
        <v>185</v>
      </c>
      <c r="C35" s="89"/>
      <c r="D35" s="89"/>
      <c r="E35" s="89"/>
      <c r="F35" s="88"/>
      <c r="G35" s="88"/>
    </row>
    <row r="36" spans="2:7" x14ac:dyDescent="0.25">
      <c r="B36" s="86" t="s">
        <v>186</v>
      </c>
      <c r="C36" s="89"/>
      <c r="D36" s="89"/>
      <c r="E36" s="89"/>
      <c r="F36" s="88"/>
      <c r="G36" s="88"/>
    </row>
    <row r="37" spans="2:7" ht="25.5" x14ac:dyDescent="0.25">
      <c r="B37" s="86" t="s">
        <v>187</v>
      </c>
      <c r="C37" s="89">
        <v>0</v>
      </c>
      <c r="D37" s="89">
        <v>0</v>
      </c>
      <c r="E37" s="89">
        <v>0</v>
      </c>
      <c r="F37" s="88" t="e">
        <f>SUM(E37/C37*100)</f>
        <v>#DIV/0!</v>
      </c>
      <c r="G37" s="88" t="e">
        <f>SUM(E37/#REF!*100)</f>
        <v>#REF!</v>
      </c>
    </row>
    <row r="38" spans="2:7" x14ac:dyDescent="0.25">
      <c r="B38" s="86" t="s">
        <v>188</v>
      </c>
      <c r="C38" s="89"/>
      <c r="D38" s="89"/>
      <c r="E38" s="89"/>
      <c r="F38" s="88"/>
      <c r="G38" s="88"/>
    </row>
    <row r="39" spans="2:7" x14ac:dyDescent="0.25">
      <c r="B39" s="5" t="s">
        <v>165</v>
      </c>
      <c r="C39" s="89">
        <f>SUM(C40:C41)</f>
        <v>0</v>
      </c>
      <c r="D39" s="89">
        <f t="shared" ref="D39" si="10">SUM(D40:D41)</f>
        <v>0</v>
      </c>
      <c r="E39" s="89">
        <f>SUM(E40:E41)</f>
        <v>0</v>
      </c>
      <c r="F39" s="88" t="e">
        <f>SUM(E39/C39*100)</f>
        <v>#DIV/0!</v>
      </c>
      <c r="G39" s="88" t="e">
        <f>SUM(E39/#REF!*100)</f>
        <v>#REF!</v>
      </c>
    </row>
    <row r="40" spans="2:7" x14ac:dyDescent="0.25">
      <c r="B40" s="30" t="s">
        <v>166</v>
      </c>
      <c r="C40" s="89">
        <v>0</v>
      </c>
      <c r="D40" s="89">
        <v>0</v>
      </c>
      <c r="E40" s="89">
        <v>0</v>
      </c>
      <c r="F40" s="88" t="e">
        <f>SUM(E40/C40*100)</f>
        <v>#DIV/0!</v>
      </c>
      <c r="G40" s="88" t="e">
        <f>SUM(E40/#REF!*100)</f>
        <v>#REF!</v>
      </c>
    </row>
    <row r="41" spans="2:7" x14ac:dyDescent="0.25">
      <c r="B41" s="30" t="s">
        <v>189</v>
      </c>
      <c r="C41" s="89"/>
      <c r="D41" s="89"/>
      <c r="E41" s="89"/>
      <c r="F41" s="88"/>
      <c r="G41" s="88"/>
    </row>
    <row r="42" spans="2:7" ht="38.25" x14ac:dyDescent="0.25">
      <c r="B42" s="5" t="s">
        <v>190</v>
      </c>
      <c r="C42" s="89">
        <f>SUM(C43)</f>
        <v>0</v>
      </c>
      <c r="D42" s="89">
        <f t="shared" ref="D42" si="11">SUM(D43)</f>
        <v>0</v>
      </c>
      <c r="E42" s="89">
        <f>SUM(E43)</f>
        <v>0</v>
      </c>
      <c r="F42" s="88" t="e">
        <f>SUM(E42/C42*100)</f>
        <v>#DIV/0!</v>
      </c>
      <c r="G42" s="88" t="e">
        <f>SUM(E42/#REF!*100)</f>
        <v>#REF!</v>
      </c>
    </row>
    <row r="43" spans="2:7" ht="38.25" x14ac:dyDescent="0.25">
      <c r="B43" s="30" t="s">
        <v>191</v>
      </c>
      <c r="C43" s="89"/>
      <c r="D43" s="89"/>
      <c r="E43" s="89"/>
      <c r="F43" s="88"/>
      <c r="G43" s="88"/>
    </row>
    <row r="44" spans="2:7" x14ac:dyDescent="0.25">
      <c r="B44" s="5" t="s">
        <v>192</v>
      </c>
      <c r="C44" s="89">
        <f>SUM(C45:C47)</f>
        <v>0</v>
      </c>
      <c r="D44" s="89">
        <f t="shared" ref="D44" si="12">SUM(D45:D47)</f>
        <v>0</v>
      </c>
      <c r="E44" s="89">
        <f>SUM(E45:E47)</f>
        <v>0</v>
      </c>
      <c r="F44" s="88" t="e">
        <f>SUM(E44/C44*100)</f>
        <v>#DIV/0!</v>
      </c>
      <c r="G44" s="88" t="e">
        <f>SUM(E44/#REF!*100)</f>
        <v>#REF!</v>
      </c>
    </row>
    <row r="45" spans="2:7" x14ac:dyDescent="0.25">
      <c r="B45" s="30" t="s">
        <v>193</v>
      </c>
      <c r="C45" s="89">
        <v>0</v>
      </c>
      <c r="D45" s="89">
        <v>0</v>
      </c>
      <c r="E45" s="89">
        <v>0</v>
      </c>
      <c r="F45" s="88" t="e">
        <f>SUM(E45/C45*100)</f>
        <v>#DIV/0!</v>
      </c>
      <c r="G45" s="88" t="e">
        <f>SUM(E45/#REF!*100)</f>
        <v>#REF!</v>
      </c>
    </row>
    <row r="46" spans="2:7" ht="25.5" x14ac:dyDescent="0.25">
      <c r="B46" s="30" t="s">
        <v>194</v>
      </c>
      <c r="C46" s="89">
        <v>0</v>
      </c>
      <c r="D46" s="89">
        <v>0</v>
      </c>
      <c r="E46" s="89">
        <v>0</v>
      </c>
      <c r="F46" s="88" t="e">
        <f>SUM(E46/C46*100)</f>
        <v>#DIV/0!</v>
      </c>
      <c r="G46" s="88" t="e">
        <f>SUM(E46/#REF!*100)</f>
        <v>#REF!</v>
      </c>
    </row>
    <row r="47" spans="2:7" ht="25.5" x14ac:dyDescent="0.25">
      <c r="B47" s="30" t="s">
        <v>195</v>
      </c>
      <c r="C47" s="89">
        <v>0</v>
      </c>
      <c r="D47" s="89">
        <v>0</v>
      </c>
      <c r="E47" s="89">
        <v>0</v>
      </c>
      <c r="F47" s="88" t="e">
        <f>SUM(E47/C47*100)</f>
        <v>#DIV/0!</v>
      </c>
      <c r="G47" s="88" t="e">
        <f>SUM(E47/#REF!*100)</f>
        <v>#REF!</v>
      </c>
    </row>
    <row r="48" spans="2:7" x14ac:dyDescent="0.25">
      <c r="B48" s="30"/>
      <c r="C48" s="89"/>
      <c r="D48" s="89"/>
      <c r="E48" s="89"/>
      <c r="F48" s="88"/>
      <c r="G48" s="88"/>
    </row>
    <row r="49" spans="2:7" x14ac:dyDescent="0.25">
      <c r="B49" s="5" t="s">
        <v>40</v>
      </c>
      <c r="C49" s="87">
        <f>SUM(C50+C57+C59+C61+C63+C82+C85+C87)</f>
        <v>0</v>
      </c>
      <c r="D49" s="87">
        <f t="shared" ref="D49" si="13">SUM(D50+D57+D59+D61+D63+D82+D85+D87)</f>
        <v>0</v>
      </c>
      <c r="E49" s="87">
        <f>SUM(E50+E57+E59+E61+E63+E82+E85+E87)</f>
        <v>0</v>
      </c>
      <c r="F49" s="88" t="e">
        <f>SUM(E49/C49*100)</f>
        <v>#DIV/0!</v>
      </c>
      <c r="G49" s="88" t="e">
        <f>SUM(E49/#REF!*100)</f>
        <v>#REF!</v>
      </c>
    </row>
    <row r="50" spans="2:7" x14ac:dyDescent="0.25">
      <c r="B50" s="5" t="s">
        <v>39</v>
      </c>
      <c r="C50" s="89">
        <f>SUM(C51:C55)</f>
        <v>0</v>
      </c>
      <c r="D50" s="89">
        <f t="shared" ref="D50" si="14">SUM(D51:D55)</f>
        <v>0</v>
      </c>
      <c r="E50" s="89">
        <f>SUM(E51:E55)</f>
        <v>0</v>
      </c>
      <c r="F50" s="88" t="e">
        <f>SUM(E50/C50*100)</f>
        <v>#DIV/0!</v>
      </c>
      <c r="G50" s="88" t="e">
        <f>SUM(E50/#REF!*100)</f>
        <v>#REF!</v>
      </c>
    </row>
    <row r="51" spans="2:7" x14ac:dyDescent="0.25">
      <c r="B51" s="32" t="s">
        <v>38</v>
      </c>
      <c r="C51" s="89">
        <v>0</v>
      </c>
      <c r="D51" s="89">
        <v>0</v>
      </c>
      <c r="E51" s="89">
        <v>0</v>
      </c>
      <c r="F51" s="88" t="e">
        <f>SUM(E51/C51*100)</f>
        <v>#DIV/0!</v>
      </c>
      <c r="G51" s="88" t="e">
        <f>SUM(E51/#REF!*100)</f>
        <v>#REF!</v>
      </c>
    </row>
    <row r="52" spans="2:7" x14ac:dyDescent="0.25">
      <c r="B52" s="31" t="s">
        <v>37</v>
      </c>
      <c r="C52" s="89"/>
      <c r="D52" s="89"/>
      <c r="E52" s="89"/>
      <c r="F52" s="88"/>
      <c r="G52" s="88"/>
    </row>
    <row r="53" spans="2:7" x14ac:dyDescent="0.25">
      <c r="B53" s="31" t="s">
        <v>170</v>
      </c>
      <c r="C53" s="89"/>
      <c r="D53" s="89"/>
      <c r="E53" s="89"/>
      <c r="F53" s="88"/>
      <c r="G53" s="88"/>
    </row>
    <row r="54" spans="2:7" ht="38.25" x14ac:dyDescent="0.25">
      <c r="B54" s="85" t="s">
        <v>171</v>
      </c>
      <c r="C54" s="90"/>
      <c r="D54" s="90"/>
      <c r="E54" s="90"/>
      <c r="F54" s="88"/>
      <c r="G54" s="88"/>
    </row>
    <row r="55" spans="2:7" x14ac:dyDescent="0.25">
      <c r="B55" s="31" t="s">
        <v>172</v>
      </c>
      <c r="C55" s="89"/>
      <c r="D55" s="89"/>
      <c r="E55" s="89"/>
      <c r="F55" s="88"/>
      <c r="G55" s="88"/>
    </row>
    <row r="56" spans="2:7" x14ac:dyDescent="0.25">
      <c r="B56" s="31" t="s">
        <v>26</v>
      </c>
      <c r="C56" s="89"/>
      <c r="D56" s="89"/>
      <c r="E56" s="89"/>
      <c r="F56" s="88"/>
      <c r="G56" s="88"/>
    </row>
    <row r="57" spans="2:7" x14ac:dyDescent="0.25">
      <c r="B57" s="5" t="s">
        <v>36</v>
      </c>
      <c r="C57" s="89">
        <f>SUM(C58)</f>
        <v>0</v>
      </c>
      <c r="D57" s="89">
        <f t="shared" ref="D57" si="15">SUM(D58)</f>
        <v>0</v>
      </c>
      <c r="E57" s="89">
        <f>SUM(E58)</f>
        <v>0</v>
      </c>
      <c r="F57" s="88" t="e">
        <f>SUM(E57/C57*100)</f>
        <v>#DIV/0!</v>
      </c>
      <c r="G57" s="88" t="e">
        <f>SUM(E57/#REF!*100)</f>
        <v>#REF!</v>
      </c>
    </row>
    <row r="58" spans="2:7" x14ac:dyDescent="0.25">
      <c r="B58" s="30" t="s">
        <v>35</v>
      </c>
      <c r="C58" s="89"/>
      <c r="D58" s="89"/>
      <c r="E58" s="89"/>
      <c r="F58" s="88"/>
      <c r="G58" s="88"/>
    </row>
    <row r="59" spans="2:7" x14ac:dyDescent="0.25">
      <c r="B59" s="5" t="s">
        <v>34</v>
      </c>
      <c r="C59" s="89">
        <f>SUM(C60)</f>
        <v>0</v>
      </c>
      <c r="D59" s="89">
        <f t="shared" ref="D59" si="16">SUM(D60)</f>
        <v>0</v>
      </c>
      <c r="E59" s="89">
        <f>SUM(E60)</f>
        <v>0</v>
      </c>
      <c r="F59" s="88" t="e">
        <f t="shared" ref="F59:F65" si="17">SUM(E59/C59*100)</f>
        <v>#DIV/0!</v>
      </c>
      <c r="G59" s="88" t="e">
        <f>SUM(E59/#REF!*100)</f>
        <v>#REF!</v>
      </c>
    </row>
    <row r="60" spans="2:7" x14ac:dyDescent="0.25">
      <c r="B60" s="30" t="s">
        <v>33</v>
      </c>
      <c r="C60" s="89">
        <v>0</v>
      </c>
      <c r="D60" s="89">
        <v>0</v>
      </c>
      <c r="E60" s="89">
        <v>0</v>
      </c>
      <c r="F60" s="88" t="e">
        <f t="shared" si="17"/>
        <v>#DIV/0!</v>
      </c>
      <c r="G60" s="88" t="e">
        <f>SUM(E60/#REF!*100)</f>
        <v>#REF!</v>
      </c>
    </row>
    <row r="61" spans="2:7" x14ac:dyDescent="0.25">
      <c r="B61" s="5" t="s">
        <v>159</v>
      </c>
      <c r="C61" s="89">
        <f>SUM(C62)</f>
        <v>0</v>
      </c>
      <c r="D61" s="89">
        <f t="shared" ref="D61" si="18">SUM(D62)</f>
        <v>0</v>
      </c>
      <c r="E61" s="89">
        <f>SUM(E62)</f>
        <v>0</v>
      </c>
      <c r="F61" s="88" t="e">
        <f t="shared" si="17"/>
        <v>#DIV/0!</v>
      </c>
      <c r="G61" s="88" t="e">
        <f>SUM(E61/#REF!*100)</f>
        <v>#REF!</v>
      </c>
    </row>
    <row r="62" spans="2:7" x14ac:dyDescent="0.25">
      <c r="B62" s="30" t="s">
        <v>160</v>
      </c>
      <c r="C62" s="89">
        <v>0</v>
      </c>
      <c r="D62" s="89">
        <v>0</v>
      </c>
      <c r="E62" s="89">
        <v>0</v>
      </c>
      <c r="F62" s="88" t="e">
        <f t="shared" si="17"/>
        <v>#DIV/0!</v>
      </c>
      <c r="G62" s="88" t="e">
        <f>SUM(E62/#REF!*100)</f>
        <v>#REF!</v>
      </c>
    </row>
    <row r="63" spans="2:7" x14ac:dyDescent="0.25">
      <c r="B63" s="5" t="s">
        <v>161</v>
      </c>
      <c r="C63" s="89">
        <f>SUM(C64+C65+C66+C67+C71+C77)</f>
        <v>0</v>
      </c>
      <c r="D63" s="89">
        <f t="shared" ref="D63" si="19">SUM(D64+D65+D66+D67+D71+D77)</f>
        <v>0</v>
      </c>
      <c r="E63" s="89">
        <f>SUM(E64+E65+E66+E67+E71+E77)</f>
        <v>0</v>
      </c>
      <c r="F63" s="88" t="e">
        <f t="shared" si="17"/>
        <v>#DIV/0!</v>
      </c>
      <c r="G63" s="88" t="e">
        <f>SUM(E63/#REF!*100)</f>
        <v>#REF!</v>
      </c>
    </row>
    <row r="64" spans="2:7" x14ac:dyDescent="0.25">
      <c r="B64" s="30" t="s">
        <v>162</v>
      </c>
      <c r="C64" s="89">
        <v>0</v>
      </c>
      <c r="D64" s="89">
        <v>0</v>
      </c>
      <c r="E64" s="89">
        <v>0</v>
      </c>
      <c r="F64" s="88" t="e">
        <f t="shared" si="17"/>
        <v>#DIV/0!</v>
      </c>
      <c r="G64" s="88" t="e">
        <f>SUM(E64/#REF!*100)</f>
        <v>#REF!</v>
      </c>
    </row>
    <row r="65" spans="2:7" x14ac:dyDescent="0.25">
      <c r="B65" s="30" t="s">
        <v>163</v>
      </c>
      <c r="C65" s="89">
        <v>0</v>
      </c>
      <c r="D65" s="89">
        <v>0</v>
      </c>
      <c r="E65" s="89">
        <v>0</v>
      </c>
      <c r="F65" s="88" t="e">
        <f t="shared" si="17"/>
        <v>#DIV/0!</v>
      </c>
      <c r="G65" s="88" t="e">
        <f>SUM(E65/#REF!*100)</f>
        <v>#REF!</v>
      </c>
    </row>
    <row r="66" spans="2:7" x14ac:dyDescent="0.25">
      <c r="B66" s="30" t="s">
        <v>173</v>
      </c>
      <c r="C66" s="89"/>
      <c r="D66" s="89"/>
      <c r="E66" s="89"/>
      <c r="F66" s="88"/>
      <c r="G66" s="88"/>
    </row>
    <row r="67" spans="2:7" x14ac:dyDescent="0.25">
      <c r="B67" s="30" t="s">
        <v>174</v>
      </c>
      <c r="C67" s="89">
        <f>SUM(C68:C70)</f>
        <v>0</v>
      </c>
      <c r="D67" s="89">
        <f t="shared" ref="D67" si="20">SUM(D68:D70)</f>
        <v>0</v>
      </c>
      <c r="E67" s="89">
        <f>SUM(E68:E70)</f>
        <v>0</v>
      </c>
      <c r="F67" s="88" t="e">
        <f>SUM(E67/C67*100)</f>
        <v>#DIV/0!</v>
      </c>
      <c r="G67" s="88" t="e">
        <f>SUM(E67/#REF!*100)</f>
        <v>#REF!</v>
      </c>
    </row>
    <row r="68" spans="2:7" ht="25.5" x14ac:dyDescent="0.25">
      <c r="B68" s="86" t="s">
        <v>175</v>
      </c>
      <c r="C68" s="89"/>
      <c r="D68" s="89"/>
      <c r="E68" s="89"/>
      <c r="F68" s="88"/>
      <c r="G68" s="88"/>
    </row>
    <row r="69" spans="2:7" x14ac:dyDescent="0.25">
      <c r="B69" s="86" t="s">
        <v>176</v>
      </c>
      <c r="C69" s="89"/>
      <c r="D69" s="89"/>
      <c r="E69" s="89"/>
      <c r="F69" s="88"/>
      <c r="G69" s="88"/>
    </row>
    <row r="70" spans="2:7" x14ac:dyDescent="0.25">
      <c r="B70" s="86" t="s">
        <v>177</v>
      </c>
      <c r="C70" s="89"/>
      <c r="D70" s="89"/>
      <c r="E70" s="89"/>
      <c r="F70" s="88"/>
      <c r="G70" s="88"/>
    </row>
    <row r="71" spans="2:7" x14ac:dyDescent="0.25">
      <c r="B71" s="30" t="s">
        <v>178</v>
      </c>
      <c r="C71" s="89">
        <f>SUM(C72:C76)</f>
        <v>0</v>
      </c>
      <c r="D71" s="89">
        <f t="shared" ref="D71" si="21">SUM(D72:D76)</f>
        <v>0</v>
      </c>
      <c r="E71" s="89">
        <f>SUM(E72:E76)</f>
        <v>0</v>
      </c>
      <c r="F71" s="88" t="e">
        <f>SUM(E71/C71*100)</f>
        <v>#DIV/0!</v>
      </c>
      <c r="G71" s="88" t="e">
        <f>SUM(E71/#REF!*100)</f>
        <v>#REF!</v>
      </c>
    </row>
    <row r="72" spans="2:7" x14ac:dyDescent="0.25">
      <c r="B72" s="86" t="s">
        <v>179</v>
      </c>
      <c r="C72" s="89"/>
      <c r="D72" s="89"/>
      <c r="E72" s="89"/>
      <c r="F72" s="88"/>
      <c r="G72" s="88"/>
    </row>
    <row r="73" spans="2:7" x14ac:dyDescent="0.25">
      <c r="B73" s="86" t="s">
        <v>180</v>
      </c>
      <c r="C73" s="89"/>
      <c r="D73" s="89"/>
      <c r="E73" s="89"/>
      <c r="F73" s="88"/>
      <c r="G73" s="88"/>
    </row>
    <row r="74" spans="2:7" ht="25.5" x14ac:dyDescent="0.25">
      <c r="B74" s="86" t="s">
        <v>181</v>
      </c>
      <c r="C74" s="89"/>
      <c r="D74" s="89"/>
      <c r="E74" s="89"/>
      <c r="F74" s="88"/>
      <c r="G74" s="88"/>
    </row>
    <row r="75" spans="2:7" ht="25.5" x14ac:dyDescent="0.25">
      <c r="B75" s="86" t="s">
        <v>182</v>
      </c>
      <c r="C75" s="89"/>
      <c r="D75" s="89"/>
      <c r="E75" s="89"/>
      <c r="F75" s="88"/>
      <c r="G75" s="88"/>
    </row>
    <row r="76" spans="2:7" ht="25.5" x14ac:dyDescent="0.25">
      <c r="B76" s="86" t="s">
        <v>183</v>
      </c>
      <c r="C76" s="89"/>
      <c r="D76" s="89"/>
      <c r="E76" s="89"/>
      <c r="F76" s="88"/>
      <c r="G76" s="88"/>
    </row>
    <row r="77" spans="2:7" x14ac:dyDescent="0.25">
      <c r="B77" s="30" t="s">
        <v>184</v>
      </c>
      <c r="C77" s="89">
        <f>SUM(C78:C81)</f>
        <v>0</v>
      </c>
      <c r="D77" s="89">
        <f t="shared" ref="D77" si="22">SUM(D78:D81)</f>
        <v>0</v>
      </c>
      <c r="E77" s="89">
        <f>SUM(E78:E81)</f>
        <v>0</v>
      </c>
      <c r="F77" s="88" t="e">
        <f>SUM(E77/C77*100)</f>
        <v>#DIV/0!</v>
      </c>
      <c r="G77" s="88" t="e">
        <f>SUM(E77/#REF!*100)</f>
        <v>#REF!</v>
      </c>
    </row>
    <row r="78" spans="2:7" x14ac:dyDescent="0.25">
      <c r="B78" s="86" t="s">
        <v>185</v>
      </c>
      <c r="C78" s="89"/>
      <c r="D78" s="89"/>
      <c r="E78" s="89"/>
      <c r="F78" s="88"/>
      <c r="G78" s="88"/>
    </row>
    <row r="79" spans="2:7" x14ac:dyDescent="0.25">
      <c r="B79" s="86" t="s">
        <v>186</v>
      </c>
      <c r="C79" s="89"/>
      <c r="D79" s="89"/>
      <c r="E79" s="89"/>
      <c r="F79" s="88"/>
      <c r="G79" s="88"/>
    </row>
    <row r="80" spans="2:7" ht="25.5" x14ac:dyDescent="0.25">
      <c r="B80" s="86" t="s">
        <v>187</v>
      </c>
      <c r="C80" s="89">
        <v>0</v>
      </c>
      <c r="D80" s="89">
        <v>0</v>
      </c>
      <c r="E80" s="89">
        <v>0</v>
      </c>
      <c r="F80" s="88" t="e">
        <f>SUM(E80/C80*100)</f>
        <v>#DIV/0!</v>
      </c>
      <c r="G80" s="88" t="e">
        <f>SUM(E80/#REF!*100)</f>
        <v>#REF!</v>
      </c>
    </row>
    <row r="81" spans="2:7" x14ac:dyDescent="0.25">
      <c r="B81" s="86" t="s">
        <v>188</v>
      </c>
      <c r="C81" s="89"/>
      <c r="D81" s="89"/>
      <c r="E81" s="89"/>
      <c r="F81" s="88"/>
      <c r="G81" s="88"/>
    </row>
    <row r="82" spans="2:7" x14ac:dyDescent="0.25">
      <c r="B82" s="5" t="s">
        <v>165</v>
      </c>
      <c r="C82" s="89">
        <f>SUM(C83:C84)</f>
        <v>0</v>
      </c>
      <c r="D82" s="89">
        <f t="shared" ref="D82" si="23">SUM(D83:D84)</f>
        <v>0</v>
      </c>
      <c r="E82" s="89">
        <f>SUM(E83:E84)</f>
        <v>0</v>
      </c>
      <c r="F82" s="88" t="e">
        <f>SUM(E82/C82*100)</f>
        <v>#DIV/0!</v>
      </c>
      <c r="G82" s="88" t="e">
        <f>SUM(E82/#REF!*100)</f>
        <v>#REF!</v>
      </c>
    </row>
    <row r="83" spans="2:7" x14ac:dyDescent="0.25">
      <c r="B83" s="30" t="s">
        <v>166</v>
      </c>
      <c r="C83" s="89">
        <v>0</v>
      </c>
      <c r="D83" s="89">
        <v>0</v>
      </c>
      <c r="E83" s="89">
        <v>0</v>
      </c>
      <c r="F83" s="88" t="e">
        <f>SUM(E83/C83*100)</f>
        <v>#DIV/0!</v>
      </c>
      <c r="G83" s="88" t="e">
        <f>SUM(E83/#REF!*100)</f>
        <v>#REF!</v>
      </c>
    </row>
    <row r="84" spans="2:7" x14ac:dyDescent="0.25">
      <c r="B84" s="30" t="s">
        <v>189</v>
      </c>
      <c r="C84" s="89"/>
      <c r="D84" s="89"/>
      <c r="E84" s="89"/>
      <c r="F84" s="88"/>
      <c r="G84" s="88"/>
    </row>
    <row r="85" spans="2:7" ht="38.25" x14ac:dyDescent="0.25">
      <c r="B85" s="5" t="s">
        <v>190</v>
      </c>
      <c r="C85" s="89">
        <f>SUM(C86)</f>
        <v>0</v>
      </c>
      <c r="D85" s="89">
        <f t="shared" ref="D85" si="24">SUM(D86)</f>
        <v>0</v>
      </c>
      <c r="E85" s="89">
        <f>SUM(E86)</f>
        <v>0</v>
      </c>
      <c r="F85" s="88" t="e">
        <f>SUM(E85/C85*100)</f>
        <v>#DIV/0!</v>
      </c>
      <c r="G85" s="88" t="e">
        <f>SUM(E85/#REF!*100)</f>
        <v>#REF!</v>
      </c>
    </row>
    <row r="86" spans="2:7" ht="38.25" x14ac:dyDescent="0.25">
      <c r="B86" s="30" t="s">
        <v>191</v>
      </c>
      <c r="C86" s="89"/>
      <c r="D86" s="89"/>
      <c r="E86" s="89"/>
      <c r="F86" s="88"/>
      <c r="G86" s="88"/>
    </row>
    <row r="87" spans="2:7" x14ac:dyDescent="0.25">
      <c r="B87" s="5" t="s">
        <v>192</v>
      </c>
      <c r="C87" s="89">
        <f>SUM(C88:C90)</f>
        <v>0</v>
      </c>
      <c r="D87" s="89">
        <f t="shared" ref="D87" si="25">SUM(D88:D90)</f>
        <v>0</v>
      </c>
      <c r="E87" s="89">
        <f>SUM(E88:E90)</f>
        <v>0</v>
      </c>
      <c r="F87" s="88" t="e">
        <f>SUM(E87/C87*100)</f>
        <v>#DIV/0!</v>
      </c>
      <c r="G87" s="88" t="e">
        <f>SUM(E87/#REF!*100)</f>
        <v>#REF!</v>
      </c>
    </row>
    <row r="88" spans="2:7" x14ac:dyDescent="0.25">
      <c r="B88" s="30" t="s">
        <v>193</v>
      </c>
      <c r="C88" s="89">
        <v>0</v>
      </c>
      <c r="D88" s="89">
        <v>0</v>
      </c>
      <c r="E88" s="89">
        <v>0</v>
      </c>
      <c r="F88" s="88" t="e">
        <f>SUM(E88/C88*100)</f>
        <v>#DIV/0!</v>
      </c>
      <c r="G88" s="88" t="e">
        <f>SUM(E88/#REF!*100)</f>
        <v>#REF!</v>
      </c>
    </row>
    <row r="89" spans="2:7" ht="25.5" x14ac:dyDescent="0.25">
      <c r="B89" s="30" t="s">
        <v>194</v>
      </c>
      <c r="C89" s="89">
        <v>0</v>
      </c>
      <c r="D89" s="89">
        <v>0</v>
      </c>
      <c r="E89" s="89">
        <v>0</v>
      </c>
      <c r="F89" s="88" t="e">
        <f>SUM(E89/C89*100)</f>
        <v>#DIV/0!</v>
      </c>
      <c r="G89" s="88" t="e">
        <f>SUM(E89/#REF!*100)</f>
        <v>#REF!</v>
      </c>
    </row>
    <row r="90" spans="2:7" ht="25.5" x14ac:dyDescent="0.25">
      <c r="B90" s="30" t="s">
        <v>195</v>
      </c>
      <c r="C90" s="89">
        <v>0</v>
      </c>
      <c r="D90" s="89">
        <v>0</v>
      </c>
      <c r="E90" s="89">
        <v>0</v>
      </c>
      <c r="F90" s="88" t="e">
        <f>SUM(E90/C90*100)</f>
        <v>#DIV/0!</v>
      </c>
      <c r="G90" s="88" t="e">
        <f>SUM(E90/#REF!*100)</f>
        <v>#REF!</v>
      </c>
    </row>
  </sheetData>
  <mergeCells count="1">
    <mergeCell ref="B2:G2"/>
  </mergeCells>
  <pageMargins left="0.7" right="0.7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2"/>
  <sheetViews>
    <sheetView topLeftCell="A190" workbookViewId="0">
      <selection activeCell="K12" sqref="K12"/>
    </sheetView>
  </sheetViews>
  <sheetFormatPr defaultRowHeight="15" x14ac:dyDescent="0.25"/>
  <cols>
    <col min="1" max="1" width="2.42578125" customWidth="1"/>
    <col min="2" max="2" width="7.42578125" bestFit="1" customWidth="1"/>
    <col min="3" max="3" width="1.42578125" customWidth="1"/>
    <col min="4" max="4" width="7.42578125" customWidth="1"/>
    <col min="5" max="5" width="39.5703125" customWidth="1"/>
    <col min="6" max="6" width="15.85546875" customWidth="1"/>
    <col min="7" max="7" width="14" customWidth="1"/>
    <col min="8" max="8" width="11.7109375" style="132" bestFit="1" customWidth="1"/>
    <col min="11" max="11" width="10.140625" bestFit="1" customWidth="1"/>
    <col min="12" max="14" width="11.7109375" bestFit="1" customWidth="1"/>
  </cols>
  <sheetData>
    <row r="1" spans="2:14" ht="18" x14ac:dyDescent="0.25">
      <c r="B1" s="18"/>
      <c r="C1" s="18"/>
      <c r="D1" s="18"/>
      <c r="E1" s="18"/>
      <c r="F1" s="18"/>
      <c r="G1" s="18"/>
      <c r="H1" s="95"/>
    </row>
    <row r="2" spans="2:14" ht="18" customHeight="1" x14ac:dyDescent="0.25">
      <c r="B2" s="135" t="s">
        <v>12</v>
      </c>
      <c r="C2" s="174"/>
      <c r="D2" s="174"/>
      <c r="E2" s="174"/>
      <c r="F2" s="174"/>
      <c r="G2" s="174"/>
      <c r="H2" s="174"/>
    </row>
    <row r="3" spans="2:14" ht="18" x14ac:dyDescent="0.25">
      <c r="B3" s="18"/>
      <c r="C3" s="18"/>
      <c r="D3" s="18"/>
      <c r="E3" s="18"/>
      <c r="F3" s="18"/>
      <c r="G3" s="18"/>
      <c r="H3" s="95"/>
    </row>
    <row r="4" spans="2:14" ht="15.75" x14ac:dyDescent="0.25">
      <c r="B4" s="175" t="s">
        <v>69</v>
      </c>
      <c r="C4" s="175"/>
      <c r="D4" s="175"/>
      <c r="E4" s="175"/>
      <c r="F4" s="175"/>
      <c r="G4" s="175"/>
      <c r="H4" s="175"/>
    </row>
    <row r="5" spans="2:14" ht="18" x14ac:dyDescent="0.25">
      <c r="B5" s="18"/>
      <c r="C5" s="18"/>
      <c r="D5" s="18"/>
      <c r="E5" s="18"/>
      <c r="F5" s="18"/>
      <c r="G5" s="18"/>
      <c r="H5" s="95"/>
    </row>
    <row r="6" spans="2:14" ht="38.25" x14ac:dyDescent="0.25">
      <c r="B6" s="162" t="s">
        <v>8</v>
      </c>
      <c r="C6" s="163"/>
      <c r="D6" s="163"/>
      <c r="E6" s="164"/>
      <c r="F6" s="41" t="s">
        <v>227</v>
      </c>
      <c r="G6" s="41" t="s">
        <v>197</v>
      </c>
      <c r="H6" s="96" t="s">
        <v>51</v>
      </c>
    </row>
    <row r="7" spans="2:14" s="27" customFormat="1" ht="15.75" customHeight="1" x14ac:dyDescent="0.2">
      <c r="B7" s="176">
        <v>1</v>
      </c>
      <c r="C7" s="177"/>
      <c r="D7" s="177"/>
      <c r="E7" s="178"/>
      <c r="F7" s="42">
        <v>2</v>
      </c>
      <c r="G7" s="42">
        <v>3</v>
      </c>
      <c r="H7" s="97" t="s">
        <v>228</v>
      </c>
    </row>
    <row r="8" spans="2:14" s="43" customFormat="1" ht="25.5" x14ac:dyDescent="0.25">
      <c r="B8" s="171"/>
      <c r="C8" s="172"/>
      <c r="D8" s="173"/>
      <c r="E8" s="98" t="s">
        <v>245</v>
      </c>
      <c r="F8" s="99"/>
      <c r="G8" s="100"/>
      <c r="H8" s="101"/>
      <c r="L8" s="102"/>
      <c r="M8" s="102"/>
      <c r="N8" s="102"/>
    </row>
    <row r="9" spans="2:14" s="43" customFormat="1" x14ac:dyDescent="0.25">
      <c r="B9" s="171">
        <v>11</v>
      </c>
      <c r="C9" s="172"/>
      <c r="D9" s="173"/>
      <c r="E9" s="103" t="s">
        <v>229</v>
      </c>
      <c r="F9" s="104">
        <f>F11</f>
        <v>14800</v>
      </c>
      <c r="G9" s="104">
        <f t="shared" ref="G9" si="0">G11</f>
        <v>14394.429999999998</v>
      </c>
      <c r="H9" s="101">
        <f>SUM(G9/F9)*100</f>
        <v>97.259662162162158</v>
      </c>
    </row>
    <row r="10" spans="2:14" s="43" customFormat="1" x14ac:dyDescent="0.25">
      <c r="B10" s="171" t="s">
        <v>219</v>
      </c>
      <c r="C10" s="172"/>
      <c r="D10" s="173"/>
      <c r="E10" s="98" t="s">
        <v>230</v>
      </c>
      <c r="F10" s="99"/>
      <c r="G10" s="100"/>
      <c r="H10" s="101"/>
      <c r="L10" s="102"/>
      <c r="M10" s="102"/>
      <c r="N10" s="102"/>
    </row>
    <row r="11" spans="2:14" s="43" customFormat="1" x14ac:dyDescent="0.25">
      <c r="B11" s="171" t="s">
        <v>220</v>
      </c>
      <c r="C11" s="172"/>
      <c r="D11" s="173"/>
      <c r="E11" s="98" t="s">
        <v>231</v>
      </c>
      <c r="F11" s="104">
        <f>F12</f>
        <v>14800</v>
      </c>
      <c r="G11" s="104">
        <f>G12</f>
        <v>14394.429999999998</v>
      </c>
      <c r="H11" s="101">
        <f>SUM(G11/F11)*100</f>
        <v>97.259662162162158</v>
      </c>
      <c r="M11" s="102"/>
      <c r="N11" s="102"/>
    </row>
    <row r="12" spans="2:14" s="43" customFormat="1" x14ac:dyDescent="0.2">
      <c r="B12" s="168">
        <v>3</v>
      </c>
      <c r="C12" s="169"/>
      <c r="D12" s="170"/>
      <c r="E12" s="105" t="s">
        <v>4</v>
      </c>
      <c r="F12" s="107">
        <f>F13+F20</f>
        <v>14800</v>
      </c>
      <c r="G12" s="107">
        <f>G13+G20</f>
        <v>14394.429999999998</v>
      </c>
      <c r="H12" s="101">
        <f t="shared" ref="H12:H77" si="1">SUM(G12/F12)*100</f>
        <v>97.259662162162158</v>
      </c>
      <c r="L12" s="102"/>
      <c r="M12" s="102"/>
    </row>
    <row r="13" spans="2:14" s="43" customFormat="1" x14ac:dyDescent="0.2">
      <c r="B13" s="168">
        <v>31</v>
      </c>
      <c r="C13" s="169"/>
      <c r="D13" s="170"/>
      <c r="E13" s="105" t="s">
        <v>5</v>
      </c>
      <c r="F13" s="87">
        <f>SUM(F14+F16+F18)</f>
        <v>14400</v>
      </c>
      <c r="G13" s="87">
        <f>SUM(G14+G16+G18)</f>
        <v>14200.72</v>
      </c>
      <c r="H13" s="101">
        <f t="shared" si="1"/>
        <v>98.61611111111111</v>
      </c>
      <c r="M13" s="102"/>
    </row>
    <row r="14" spans="2:14" s="43" customFormat="1" x14ac:dyDescent="0.2">
      <c r="B14" s="108">
        <v>311</v>
      </c>
      <c r="C14" s="109"/>
      <c r="D14" s="105"/>
      <c r="E14" s="105" t="s">
        <v>30</v>
      </c>
      <c r="F14" s="87">
        <f>SUM(F15)</f>
        <v>11400</v>
      </c>
      <c r="G14" s="87">
        <f>SUM(G15)</f>
        <v>11389.63</v>
      </c>
      <c r="H14" s="101">
        <f t="shared" si="1"/>
        <v>99.909035087719289</v>
      </c>
      <c r="M14" s="102"/>
    </row>
    <row r="15" spans="2:14" s="43" customFormat="1" x14ac:dyDescent="0.2">
      <c r="B15" s="110">
        <v>3111</v>
      </c>
      <c r="C15" s="111"/>
      <c r="D15" s="61"/>
      <c r="E15" s="61" t="s">
        <v>212</v>
      </c>
      <c r="F15" s="112">
        <v>11400</v>
      </c>
      <c r="G15" s="89">
        <v>11389.63</v>
      </c>
      <c r="H15" s="101">
        <f t="shared" si="1"/>
        <v>99.909035087719289</v>
      </c>
    </row>
    <row r="16" spans="2:14" s="43" customFormat="1" x14ac:dyDescent="0.2">
      <c r="B16" s="108">
        <v>312</v>
      </c>
      <c r="C16" s="109"/>
      <c r="D16" s="105"/>
      <c r="E16" s="105" t="s">
        <v>101</v>
      </c>
      <c r="F16" s="87">
        <f>F17</f>
        <v>1000</v>
      </c>
      <c r="G16" s="87">
        <f>G17</f>
        <v>931.82</v>
      </c>
      <c r="H16" s="101">
        <f t="shared" si="1"/>
        <v>93.182000000000016</v>
      </c>
    </row>
    <row r="17" spans="2:13" s="43" customFormat="1" x14ac:dyDescent="0.2">
      <c r="B17" s="110">
        <v>3121</v>
      </c>
      <c r="C17" s="111"/>
      <c r="D17" s="61"/>
      <c r="E17" s="61" t="s">
        <v>101</v>
      </c>
      <c r="F17" s="112">
        <v>1000</v>
      </c>
      <c r="G17" s="89">
        <v>931.82</v>
      </c>
      <c r="H17" s="101">
        <f t="shared" si="1"/>
        <v>93.182000000000016</v>
      </c>
      <c r="L17" s="102"/>
    </row>
    <row r="18" spans="2:13" s="43" customFormat="1" x14ac:dyDescent="0.2">
      <c r="B18" s="108">
        <v>313</v>
      </c>
      <c r="C18" s="109"/>
      <c r="D18" s="105"/>
      <c r="E18" s="105" t="s">
        <v>104</v>
      </c>
      <c r="F18" s="87">
        <f>SUM(F19)</f>
        <v>2000</v>
      </c>
      <c r="G18" s="87">
        <f>SUM(G19)</f>
        <v>1879.27</v>
      </c>
      <c r="H18" s="101">
        <f t="shared" si="1"/>
        <v>93.963499999999996</v>
      </c>
    </row>
    <row r="19" spans="2:13" s="43" customFormat="1" x14ac:dyDescent="0.2">
      <c r="B19" s="110">
        <v>3132</v>
      </c>
      <c r="C19" s="111"/>
      <c r="D19" s="61"/>
      <c r="E19" s="61" t="s">
        <v>102</v>
      </c>
      <c r="F19" s="112">
        <v>2000</v>
      </c>
      <c r="G19" s="89">
        <v>1879.27</v>
      </c>
      <c r="H19" s="101">
        <f t="shared" si="1"/>
        <v>93.963499999999996</v>
      </c>
      <c r="L19" s="102"/>
    </row>
    <row r="20" spans="2:13" s="43" customFormat="1" x14ac:dyDescent="0.2">
      <c r="B20" s="168">
        <v>32</v>
      </c>
      <c r="C20" s="169"/>
      <c r="D20" s="170"/>
      <c r="E20" s="105" t="s">
        <v>14</v>
      </c>
      <c r="F20" s="87">
        <f>SUM(F21)</f>
        <v>400</v>
      </c>
      <c r="G20" s="87">
        <f>SUM(G21)</f>
        <v>193.71</v>
      </c>
      <c r="H20" s="101">
        <f t="shared" si="1"/>
        <v>48.427500000000002</v>
      </c>
      <c r="M20" s="43" t="s">
        <v>86</v>
      </c>
    </row>
    <row r="21" spans="2:13" s="43" customFormat="1" x14ac:dyDescent="0.2">
      <c r="B21" s="108">
        <v>321</v>
      </c>
      <c r="C21" s="109"/>
      <c r="D21" s="105"/>
      <c r="E21" s="105" t="s">
        <v>31</v>
      </c>
      <c r="F21" s="87">
        <f>SUM(F22)</f>
        <v>400</v>
      </c>
      <c r="G21" s="87">
        <f>SUM(G22)</f>
        <v>193.71</v>
      </c>
      <c r="H21" s="101">
        <f t="shared" si="1"/>
        <v>48.427500000000002</v>
      </c>
    </row>
    <row r="22" spans="2:13" s="43" customFormat="1" ht="25.5" x14ac:dyDescent="0.2">
      <c r="B22" s="110">
        <v>3212</v>
      </c>
      <c r="C22" s="111"/>
      <c r="D22" s="61"/>
      <c r="E22" s="61" t="s">
        <v>105</v>
      </c>
      <c r="F22" s="112">
        <v>400</v>
      </c>
      <c r="G22" s="89">
        <v>193.71</v>
      </c>
      <c r="H22" s="101">
        <f t="shared" si="1"/>
        <v>48.427500000000002</v>
      </c>
    </row>
    <row r="23" spans="2:13" s="43" customFormat="1" ht="25.5" x14ac:dyDescent="0.25">
      <c r="B23" s="171"/>
      <c r="C23" s="172"/>
      <c r="D23" s="173"/>
      <c r="E23" s="98" t="s">
        <v>245</v>
      </c>
      <c r="F23" s="99"/>
      <c r="G23" s="100"/>
      <c r="H23" s="101"/>
    </row>
    <row r="24" spans="2:13" s="43" customFormat="1" x14ac:dyDescent="0.25">
      <c r="B24" s="171">
        <v>11</v>
      </c>
      <c r="C24" s="172"/>
      <c r="D24" s="173"/>
      <c r="E24" s="103" t="s">
        <v>229</v>
      </c>
      <c r="F24" s="104">
        <f>F27</f>
        <v>8900</v>
      </c>
      <c r="G24" s="104">
        <f t="shared" ref="G24" si="2">G27</f>
        <v>9250.94</v>
      </c>
      <c r="H24" s="101">
        <f t="shared" si="1"/>
        <v>103.94314606741573</v>
      </c>
    </row>
    <row r="25" spans="2:13" s="43" customFormat="1" x14ac:dyDescent="0.25">
      <c r="B25" s="171" t="s">
        <v>219</v>
      </c>
      <c r="C25" s="172"/>
      <c r="D25" s="173"/>
      <c r="E25" s="98" t="s">
        <v>230</v>
      </c>
      <c r="F25" s="99"/>
      <c r="G25" s="100"/>
      <c r="H25" s="101"/>
    </row>
    <row r="26" spans="2:13" s="43" customFormat="1" ht="25.5" x14ac:dyDescent="0.25">
      <c r="B26" s="171" t="s">
        <v>221</v>
      </c>
      <c r="C26" s="172"/>
      <c r="D26" s="173"/>
      <c r="E26" s="98" t="s">
        <v>232</v>
      </c>
      <c r="F26" s="104">
        <f>F27</f>
        <v>8900</v>
      </c>
      <c r="G26" s="104">
        <f t="shared" ref="G26:G27" si="3">G27</f>
        <v>9250.94</v>
      </c>
      <c r="H26" s="101">
        <f t="shared" si="1"/>
        <v>103.94314606741573</v>
      </c>
    </row>
    <row r="27" spans="2:13" s="43" customFormat="1" x14ac:dyDescent="0.25">
      <c r="B27" s="168">
        <v>3</v>
      </c>
      <c r="C27" s="169"/>
      <c r="D27" s="170"/>
      <c r="E27" s="105" t="s">
        <v>4</v>
      </c>
      <c r="F27" s="104">
        <f>F28</f>
        <v>8900</v>
      </c>
      <c r="G27" s="104">
        <f t="shared" si="3"/>
        <v>9250.94</v>
      </c>
      <c r="H27" s="101">
        <f t="shared" si="1"/>
        <v>103.94314606741573</v>
      </c>
    </row>
    <row r="28" spans="2:13" s="43" customFormat="1" x14ac:dyDescent="0.2">
      <c r="B28" s="113">
        <v>32</v>
      </c>
      <c r="C28" s="114"/>
      <c r="D28" s="98"/>
      <c r="E28" s="115" t="s">
        <v>14</v>
      </c>
      <c r="F28" s="116">
        <v>8900</v>
      </c>
      <c r="G28" s="116">
        <v>9250.94</v>
      </c>
      <c r="H28" s="101">
        <f t="shared" si="1"/>
        <v>103.94314606741573</v>
      </c>
    </row>
    <row r="29" spans="2:13" s="43" customFormat="1" ht="25.5" x14ac:dyDescent="0.25">
      <c r="B29" s="171"/>
      <c r="C29" s="172"/>
      <c r="D29" s="173"/>
      <c r="E29" s="98" t="s">
        <v>245</v>
      </c>
      <c r="F29" s="117"/>
      <c r="G29" s="118"/>
      <c r="H29" s="101"/>
    </row>
    <row r="30" spans="2:13" s="43" customFormat="1" x14ac:dyDescent="0.25">
      <c r="B30" s="171">
        <v>11</v>
      </c>
      <c r="C30" s="172"/>
      <c r="D30" s="173"/>
      <c r="E30" s="103" t="s">
        <v>229</v>
      </c>
      <c r="F30" s="104">
        <f>F33+F71</f>
        <v>169450</v>
      </c>
      <c r="G30" s="104">
        <f>G33+G71</f>
        <v>158173.72999999998</v>
      </c>
      <c r="H30" s="101">
        <f t="shared" si="1"/>
        <v>93.345370315727337</v>
      </c>
    </row>
    <row r="31" spans="2:13" s="43" customFormat="1" x14ac:dyDescent="0.25">
      <c r="B31" s="171" t="s">
        <v>222</v>
      </c>
      <c r="C31" s="172"/>
      <c r="D31" s="173"/>
      <c r="E31" s="98" t="s">
        <v>223</v>
      </c>
      <c r="F31" s="117"/>
      <c r="G31" s="118"/>
      <c r="H31" s="101" t="e">
        <f t="shared" si="1"/>
        <v>#DIV/0!</v>
      </c>
    </row>
    <row r="32" spans="2:13" s="43" customFormat="1" x14ac:dyDescent="0.25">
      <c r="B32" s="171" t="s">
        <v>247</v>
      </c>
      <c r="C32" s="172"/>
      <c r="D32" s="173"/>
      <c r="E32" s="98" t="s">
        <v>233</v>
      </c>
      <c r="F32" s="104"/>
      <c r="G32" s="104"/>
      <c r="H32" s="101" t="e">
        <f t="shared" si="1"/>
        <v>#DIV/0!</v>
      </c>
    </row>
    <row r="33" spans="2:11" s="43" customFormat="1" x14ac:dyDescent="0.25">
      <c r="B33" s="168">
        <v>3</v>
      </c>
      <c r="C33" s="169"/>
      <c r="D33" s="170"/>
      <c r="E33" s="105" t="s">
        <v>4</v>
      </c>
      <c r="F33" s="106">
        <f>F36+F67+F34</f>
        <v>169400</v>
      </c>
      <c r="G33" s="106">
        <f>G36+G67+G34</f>
        <v>144397.62</v>
      </c>
      <c r="H33" s="101">
        <f t="shared" si="1"/>
        <v>85.240625737898469</v>
      </c>
      <c r="K33" s="102"/>
    </row>
    <row r="34" spans="2:11" s="43" customFormat="1" x14ac:dyDescent="0.2">
      <c r="B34" s="168">
        <v>31</v>
      </c>
      <c r="C34" s="169"/>
      <c r="D34" s="170"/>
      <c r="E34" s="105" t="s">
        <v>5</v>
      </c>
      <c r="F34" s="106">
        <v>0</v>
      </c>
      <c r="G34" s="87">
        <v>0</v>
      </c>
      <c r="H34" s="101" t="e">
        <f t="shared" si="1"/>
        <v>#DIV/0!</v>
      </c>
      <c r="K34" s="102"/>
    </row>
    <row r="35" spans="2:11" s="43" customFormat="1" x14ac:dyDescent="0.25">
      <c r="B35" s="108">
        <v>312</v>
      </c>
      <c r="C35" s="109"/>
      <c r="D35" s="105"/>
      <c r="E35" s="105" t="s">
        <v>101</v>
      </c>
      <c r="F35" s="106">
        <v>0</v>
      </c>
      <c r="G35" s="106">
        <v>0</v>
      </c>
      <c r="H35" s="101" t="e">
        <f t="shared" si="1"/>
        <v>#DIV/0!</v>
      </c>
      <c r="K35" s="102"/>
    </row>
    <row r="36" spans="2:11" s="43" customFormat="1" x14ac:dyDescent="0.2">
      <c r="B36" s="119">
        <v>32</v>
      </c>
      <c r="C36" s="120"/>
      <c r="D36" s="121"/>
      <c r="E36" s="105" t="s">
        <v>14</v>
      </c>
      <c r="F36" s="87">
        <f>SUM(F37+F42+F49+F58+F60)</f>
        <v>169000</v>
      </c>
      <c r="G36" s="87">
        <f>SUM(G37+G42+G49+G58+G60)</f>
        <v>143973.26999999999</v>
      </c>
      <c r="H36" s="101">
        <f t="shared" si="1"/>
        <v>85.191284023668629</v>
      </c>
    </row>
    <row r="37" spans="2:11" s="43" customFormat="1" x14ac:dyDescent="0.2">
      <c r="B37" s="119">
        <v>321</v>
      </c>
      <c r="C37" s="120"/>
      <c r="D37" s="121"/>
      <c r="E37" s="105" t="s">
        <v>31</v>
      </c>
      <c r="F37" s="87">
        <f>SUM(F38:F41)</f>
        <v>3600</v>
      </c>
      <c r="G37" s="87">
        <f>SUM(G38:G41)</f>
        <v>3552.48</v>
      </c>
      <c r="H37" s="101">
        <f t="shared" si="1"/>
        <v>98.68</v>
      </c>
      <c r="K37" s="102"/>
    </row>
    <row r="38" spans="2:11" s="43" customFormat="1" x14ac:dyDescent="0.2">
      <c r="B38" s="122">
        <v>3211</v>
      </c>
      <c r="C38" s="123"/>
      <c r="D38" s="124"/>
      <c r="E38" s="61" t="s">
        <v>32</v>
      </c>
      <c r="F38" s="112">
        <v>2800</v>
      </c>
      <c r="G38" s="89">
        <v>2753.48</v>
      </c>
      <c r="H38" s="101">
        <f t="shared" si="1"/>
        <v>98.338571428571427</v>
      </c>
    </row>
    <row r="39" spans="2:11" s="43" customFormat="1" ht="25.5" x14ac:dyDescent="0.2">
      <c r="B39" s="122">
        <v>3212</v>
      </c>
      <c r="C39" s="123"/>
      <c r="D39" s="124"/>
      <c r="E39" s="61" t="s">
        <v>105</v>
      </c>
      <c r="F39" s="112">
        <v>0</v>
      </c>
      <c r="G39" s="89">
        <v>0</v>
      </c>
      <c r="H39" s="101" t="e">
        <f t="shared" si="1"/>
        <v>#DIV/0!</v>
      </c>
    </row>
    <row r="40" spans="2:11" s="43" customFormat="1" x14ac:dyDescent="0.2">
      <c r="B40" s="122">
        <v>3213</v>
      </c>
      <c r="C40" s="123"/>
      <c r="D40" s="124"/>
      <c r="E40" s="61" t="s">
        <v>106</v>
      </c>
      <c r="F40" s="112">
        <v>800</v>
      </c>
      <c r="G40" s="89">
        <v>799</v>
      </c>
      <c r="H40" s="101">
        <f t="shared" si="1"/>
        <v>99.875</v>
      </c>
    </row>
    <row r="41" spans="2:11" s="43" customFormat="1" x14ac:dyDescent="0.2">
      <c r="B41" s="122">
        <v>3214</v>
      </c>
      <c r="C41" s="123"/>
      <c r="D41" s="124"/>
      <c r="E41" s="61" t="s">
        <v>218</v>
      </c>
      <c r="F41" s="112">
        <v>0</v>
      </c>
      <c r="G41" s="89">
        <v>0</v>
      </c>
      <c r="H41" s="101" t="e">
        <f t="shared" si="1"/>
        <v>#DIV/0!</v>
      </c>
    </row>
    <row r="42" spans="2:11" s="43" customFormat="1" x14ac:dyDescent="0.2">
      <c r="B42" s="119">
        <v>322</v>
      </c>
      <c r="C42" s="120"/>
      <c r="D42" s="121"/>
      <c r="E42" s="105" t="s">
        <v>113</v>
      </c>
      <c r="F42" s="87">
        <f>SUM(F43:F48)</f>
        <v>63100</v>
      </c>
      <c r="G42" s="87">
        <f>SUM(G43:G48)</f>
        <v>66749.55</v>
      </c>
      <c r="H42" s="101">
        <f t="shared" si="1"/>
        <v>105.78375594294771</v>
      </c>
    </row>
    <row r="43" spans="2:11" s="43" customFormat="1" x14ac:dyDescent="0.2">
      <c r="B43" s="122">
        <v>3221</v>
      </c>
      <c r="C43" s="123"/>
      <c r="D43" s="124"/>
      <c r="E43" s="61" t="s">
        <v>107</v>
      </c>
      <c r="F43" s="112">
        <v>5800</v>
      </c>
      <c r="G43" s="89">
        <v>7795.16</v>
      </c>
      <c r="H43" s="101">
        <f t="shared" si="1"/>
        <v>134.3993103448276</v>
      </c>
    </row>
    <row r="44" spans="2:11" s="43" customFormat="1" x14ac:dyDescent="0.2">
      <c r="B44" s="122">
        <v>3222</v>
      </c>
      <c r="C44" s="123"/>
      <c r="D44" s="124"/>
      <c r="E44" s="61" t="s">
        <v>108</v>
      </c>
      <c r="F44" s="112">
        <v>0</v>
      </c>
      <c r="G44" s="89">
        <v>0</v>
      </c>
      <c r="H44" s="101" t="e">
        <f t="shared" si="1"/>
        <v>#DIV/0!</v>
      </c>
    </row>
    <row r="45" spans="2:11" s="43" customFormat="1" x14ac:dyDescent="0.2">
      <c r="B45" s="122">
        <v>3223</v>
      </c>
      <c r="C45" s="123"/>
      <c r="D45" s="124"/>
      <c r="E45" s="61" t="s">
        <v>109</v>
      </c>
      <c r="F45" s="112">
        <v>49500</v>
      </c>
      <c r="G45" s="89">
        <v>50342.22</v>
      </c>
      <c r="H45" s="101">
        <f t="shared" si="1"/>
        <v>101.70145454545454</v>
      </c>
    </row>
    <row r="46" spans="2:11" s="43" customFormat="1" ht="25.5" x14ac:dyDescent="0.2">
      <c r="B46" s="122">
        <v>3224</v>
      </c>
      <c r="C46" s="123"/>
      <c r="D46" s="124"/>
      <c r="E46" s="61" t="s">
        <v>110</v>
      </c>
      <c r="F46" s="112">
        <v>1500</v>
      </c>
      <c r="G46" s="89">
        <v>1962.46</v>
      </c>
      <c r="H46" s="101">
        <f t="shared" si="1"/>
        <v>130.83066666666667</v>
      </c>
    </row>
    <row r="47" spans="2:11" s="43" customFormat="1" x14ac:dyDescent="0.2">
      <c r="B47" s="122">
        <v>3225</v>
      </c>
      <c r="C47" s="123"/>
      <c r="D47" s="124"/>
      <c r="E47" s="61" t="s">
        <v>111</v>
      </c>
      <c r="F47" s="112">
        <v>5800</v>
      </c>
      <c r="G47" s="89">
        <v>5859.72</v>
      </c>
      <c r="H47" s="101">
        <f t="shared" si="1"/>
        <v>101.0296551724138</v>
      </c>
    </row>
    <row r="48" spans="2:11" s="43" customFormat="1" x14ac:dyDescent="0.2">
      <c r="B48" s="122">
        <v>3227</v>
      </c>
      <c r="C48" s="123"/>
      <c r="D48" s="124"/>
      <c r="E48" s="61" t="s">
        <v>246</v>
      </c>
      <c r="F48" s="112">
        <v>500</v>
      </c>
      <c r="G48" s="89">
        <v>789.99</v>
      </c>
      <c r="H48" s="101">
        <f t="shared" si="1"/>
        <v>157.99799999999999</v>
      </c>
    </row>
    <row r="49" spans="2:8" s="43" customFormat="1" x14ac:dyDescent="0.2">
      <c r="B49" s="119">
        <v>323</v>
      </c>
      <c r="C49" s="120"/>
      <c r="D49" s="121"/>
      <c r="E49" s="105" t="s">
        <v>123</v>
      </c>
      <c r="F49" s="87">
        <f>SUM(F50:F57)</f>
        <v>100000</v>
      </c>
      <c r="G49" s="87">
        <f>SUM(G50:G57)</f>
        <v>71859.13</v>
      </c>
      <c r="H49" s="101">
        <f t="shared" si="1"/>
        <v>71.859130000000007</v>
      </c>
    </row>
    <row r="50" spans="2:8" s="43" customFormat="1" x14ac:dyDescent="0.2">
      <c r="B50" s="122">
        <v>3231</v>
      </c>
      <c r="C50" s="123"/>
      <c r="D50" s="124"/>
      <c r="E50" s="61" t="s">
        <v>114</v>
      </c>
      <c r="F50" s="112">
        <v>38950</v>
      </c>
      <c r="G50" s="89">
        <v>34108.71</v>
      </c>
      <c r="H50" s="101">
        <f t="shared" si="1"/>
        <v>87.570500641848525</v>
      </c>
    </row>
    <row r="51" spans="2:8" s="43" customFormat="1" x14ac:dyDescent="0.2">
      <c r="B51" s="122">
        <v>3232</v>
      </c>
      <c r="C51" s="123"/>
      <c r="D51" s="124"/>
      <c r="E51" s="61" t="s">
        <v>115</v>
      </c>
      <c r="F51" s="112">
        <v>35000</v>
      </c>
      <c r="G51" s="89">
        <v>25830.02</v>
      </c>
      <c r="H51" s="101">
        <f t="shared" si="1"/>
        <v>73.800057142857142</v>
      </c>
    </row>
    <row r="52" spans="2:8" s="43" customFormat="1" x14ac:dyDescent="0.2">
      <c r="B52" s="122">
        <v>3234</v>
      </c>
      <c r="C52" s="123"/>
      <c r="D52" s="124"/>
      <c r="E52" s="61" t="s">
        <v>117</v>
      </c>
      <c r="F52" s="112">
        <v>10000</v>
      </c>
      <c r="G52" s="89">
        <v>6272.78</v>
      </c>
      <c r="H52" s="101">
        <f t="shared" si="1"/>
        <v>62.727800000000002</v>
      </c>
    </row>
    <row r="53" spans="2:8" s="43" customFormat="1" x14ac:dyDescent="0.2">
      <c r="B53" s="122">
        <v>3235</v>
      </c>
      <c r="C53" s="123"/>
      <c r="D53" s="124"/>
      <c r="E53" s="61" t="s">
        <v>118</v>
      </c>
      <c r="F53" s="112">
        <v>5000</v>
      </c>
      <c r="G53" s="89">
        <v>41.15</v>
      </c>
      <c r="H53" s="101">
        <f t="shared" si="1"/>
        <v>0.82299999999999995</v>
      </c>
    </row>
    <row r="54" spans="2:8" s="43" customFormat="1" x14ac:dyDescent="0.2">
      <c r="B54" s="122">
        <v>3236</v>
      </c>
      <c r="C54" s="123"/>
      <c r="D54" s="124"/>
      <c r="E54" s="61" t="s">
        <v>234</v>
      </c>
      <c r="F54" s="112">
        <v>3550</v>
      </c>
      <c r="G54" s="89">
        <v>294.70999999999998</v>
      </c>
      <c r="H54" s="101">
        <f t="shared" si="1"/>
        <v>8.3016901408450696</v>
      </c>
    </row>
    <row r="55" spans="2:8" s="43" customFormat="1" x14ac:dyDescent="0.2">
      <c r="B55" s="122">
        <v>3237</v>
      </c>
      <c r="C55" s="123"/>
      <c r="D55" s="124"/>
      <c r="E55" s="61" t="s">
        <v>120</v>
      </c>
      <c r="F55" s="112">
        <v>5000</v>
      </c>
      <c r="G55" s="89">
        <v>3864.99</v>
      </c>
      <c r="H55" s="101">
        <f t="shared" si="1"/>
        <v>77.299799999999991</v>
      </c>
    </row>
    <row r="56" spans="2:8" s="43" customFormat="1" x14ac:dyDescent="0.2">
      <c r="B56" s="122">
        <v>3238</v>
      </c>
      <c r="C56" s="123"/>
      <c r="D56" s="124"/>
      <c r="E56" s="61" t="s">
        <v>121</v>
      </c>
      <c r="F56" s="112">
        <v>2000</v>
      </c>
      <c r="G56" s="89">
        <v>1318.39</v>
      </c>
      <c r="H56" s="101">
        <f t="shared" si="1"/>
        <v>65.919500000000014</v>
      </c>
    </row>
    <row r="57" spans="2:8" s="43" customFormat="1" x14ac:dyDescent="0.2">
      <c r="B57" s="122">
        <v>3239</v>
      </c>
      <c r="C57" s="123"/>
      <c r="D57" s="124"/>
      <c r="E57" s="61" t="s">
        <v>122</v>
      </c>
      <c r="F57" s="112">
        <v>500</v>
      </c>
      <c r="G57" s="89">
        <v>128.38</v>
      </c>
      <c r="H57" s="101">
        <f t="shared" si="1"/>
        <v>25.675999999999998</v>
      </c>
    </row>
    <row r="58" spans="2:8" s="43" customFormat="1" ht="25.5" x14ac:dyDescent="0.2">
      <c r="B58" s="119">
        <v>324</v>
      </c>
      <c r="C58" s="120"/>
      <c r="D58" s="121"/>
      <c r="E58" s="105" t="s">
        <v>215</v>
      </c>
      <c r="F58" s="87">
        <f>SUM(F59)</f>
        <v>0</v>
      </c>
      <c r="G58" s="87">
        <f>SUM(G59)</f>
        <v>0</v>
      </c>
      <c r="H58" s="101" t="e">
        <f t="shared" si="1"/>
        <v>#DIV/0!</v>
      </c>
    </row>
    <row r="59" spans="2:8" s="43" customFormat="1" ht="25.5" x14ac:dyDescent="0.2">
      <c r="B59" s="122">
        <v>3241</v>
      </c>
      <c r="C59" s="123"/>
      <c r="D59" s="124"/>
      <c r="E59" s="61" t="s">
        <v>215</v>
      </c>
      <c r="F59" s="112">
        <v>0</v>
      </c>
      <c r="G59" s="89">
        <v>0</v>
      </c>
      <c r="H59" s="101" t="e">
        <f t="shared" si="1"/>
        <v>#DIV/0!</v>
      </c>
    </row>
    <row r="60" spans="2:8" s="43" customFormat="1" x14ac:dyDescent="0.2">
      <c r="B60" s="119">
        <v>329</v>
      </c>
      <c r="C60" s="120"/>
      <c r="D60" s="121"/>
      <c r="E60" s="105" t="s">
        <v>129</v>
      </c>
      <c r="F60" s="87">
        <f>SUM(F61:F66)</f>
        <v>2300</v>
      </c>
      <c r="G60" s="87">
        <f>SUM(G61:G66)</f>
        <v>1812.11</v>
      </c>
      <c r="H60" s="101">
        <f t="shared" si="1"/>
        <v>78.787391304347821</v>
      </c>
    </row>
    <row r="61" spans="2:8" s="43" customFormat="1" x14ac:dyDescent="0.2">
      <c r="B61" s="122">
        <v>3292</v>
      </c>
      <c r="C61" s="123"/>
      <c r="D61" s="124"/>
      <c r="E61" s="61" t="s">
        <v>124</v>
      </c>
      <c r="F61" s="112">
        <v>1450</v>
      </c>
      <c r="G61" s="89">
        <v>1349.84</v>
      </c>
      <c r="H61" s="101">
        <f t="shared" si="1"/>
        <v>93.092413793103447</v>
      </c>
    </row>
    <row r="62" spans="2:8" s="43" customFormat="1" x14ac:dyDescent="0.2">
      <c r="B62" s="122">
        <v>3293</v>
      </c>
      <c r="C62" s="123"/>
      <c r="D62" s="124"/>
      <c r="E62" s="61" t="s">
        <v>125</v>
      </c>
      <c r="F62" s="112">
        <v>100</v>
      </c>
      <c r="G62" s="89">
        <v>0</v>
      </c>
      <c r="H62" s="101">
        <f t="shared" si="1"/>
        <v>0</v>
      </c>
    </row>
    <row r="63" spans="2:8" s="43" customFormat="1" x14ac:dyDescent="0.2">
      <c r="B63" s="122">
        <v>3294</v>
      </c>
      <c r="C63" s="123"/>
      <c r="D63" s="124"/>
      <c r="E63" s="61" t="s">
        <v>126</v>
      </c>
      <c r="F63" s="112">
        <v>150</v>
      </c>
      <c r="G63" s="89">
        <v>0</v>
      </c>
      <c r="H63" s="101">
        <f t="shared" si="1"/>
        <v>0</v>
      </c>
    </row>
    <row r="64" spans="2:8" s="43" customFormat="1" x14ac:dyDescent="0.2">
      <c r="B64" s="122">
        <v>3295</v>
      </c>
      <c r="C64" s="123"/>
      <c r="D64" s="124"/>
      <c r="E64" s="61" t="s">
        <v>127</v>
      </c>
      <c r="F64" s="112">
        <v>50</v>
      </c>
      <c r="G64" s="89">
        <v>1.99</v>
      </c>
      <c r="H64" s="101">
        <f t="shared" si="1"/>
        <v>3.9800000000000004</v>
      </c>
    </row>
    <row r="65" spans="2:8" s="43" customFormat="1" x14ac:dyDescent="0.2">
      <c r="B65" s="122">
        <v>3296</v>
      </c>
      <c r="C65" s="123"/>
      <c r="D65" s="124"/>
      <c r="E65" s="61" t="s">
        <v>128</v>
      </c>
      <c r="F65" s="112">
        <v>50</v>
      </c>
      <c r="G65" s="89">
        <v>0</v>
      </c>
      <c r="H65" s="101">
        <f t="shared" si="1"/>
        <v>0</v>
      </c>
    </row>
    <row r="66" spans="2:8" x14ac:dyDescent="0.25">
      <c r="B66" s="122">
        <v>3299</v>
      </c>
      <c r="C66" s="123"/>
      <c r="D66" s="124"/>
      <c r="E66" s="61" t="s">
        <v>129</v>
      </c>
      <c r="F66" s="112">
        <v>500</v>
      </c>
      <c r="G66" s="89">
        <v>460.28</v>
      </c>
      <c r="H66" s="101">
        <f t="shared" si="1"/>
        <v>92.055999999999997</v>
      </c>
    </row>
    <row r="67" spans="2:8" x14ac:dyDescent="0.25">
      <c r="B67" s="119">
        <v>34</v>
      </c>
      <c r="C67" s="120"/>
      <c r="D67" s="121"/>
      <c r="E67" s="105" t="s">
        <v>132</v>
      </c>
      <c r="F67" s="87">
        <f>F68</f>
        <v>400</v>
      </c>
      <c r="G67" s="87">
        <f>G68</f>
        <v>424.35</v>
      </c>
      <c r="H67" s="101">
        <f t="shared" si="1"/>
        <v>106.08750000000001</v>
      </c>
    </row>
    <row r="68" spans="2:8" x14ac:dyDescent="0.25">
      <c r="B68" s="119">
        <v>343</v>
      </c>
      <c r="C68" s="120"/>
      <c r="D68" s="121"/>
      <c r="E68" s="105" t="s">
        <v>133</v>
      </c>
      <c r="F68" s="87">
        <f>F69+F70</f>
        <v>400</v>
      </c>
      <c r="G68" s="87">
        <f>G69+G70</f>
        <v>424.35</v>
      </c>
      <c r="H68" s="101">
        <f t="shared" si="1"/>
        <v>106.08750000000001</v>
      </c>
    </row>
    <row r="69" spans="2:8" x14ac:dyDescent="0.25">
      <c r="B69" s="122">
        <v>3431</v>
      </c>
      <c r="C69" s="123"/>
      <c r="D69" s="124"/>
      <c r="E69" s="61" t="s">
        <v>130</v>
      </c>
      <c r="F69" s="112">
        <v>390</v>
      </c>
      <c r="G69" s="89">
        <v>399.1</v>
      </c>
      <c r="H69" s="101">
        <f t="shared" si="1"/>
        <v>102.33333333333334</v>
      </c>
    </row>
    <row r="70" spans="2:8" x14ac:dyDescent="0.25">
      <c r="B70" s="122">
        <v>3433</v>
      </c>
      <c r="C70" s="123"/>
      <c r="D70" s="124"/>
      <c r="E70" s="61" t="s">
        <v>131</v>
      </c>
      <c r="F70" s="112">
        <v>10</v>
      </c>
      <c r="G70" s="89">
        <v>25.25</v>
      </c>
      <c r="H70" s="101">
        <f t="shared" si="1"/>
        <v>252.5</v>
      </c>
    </row>
    <row r="71" spans="2:8" ht="25.5" x14ac:dyDescent="0.25">
      <c r="B71" s="119">
        <v>4</v>
      </c>
      <c r="C71" s="120"/>
      <c r="D71" s="121"/>
      <c r="E71" s="105" t="s">
        <v>6</v>
      </c>
      <c r="F71" s="106">
        <f>SUM(F72+F81)</f>
        <v>50</v>
      </c>
      <c r="G71" s="106">
        <f>SUM(G72+G81)</f>
        <v>13776.109999999999</v>
      </c>
      <c r="H71" s="101">
        <f t="shared" si="1"/>
        <v>27552.22</v>
      </c>
    </row>
    <row r="72" spans="2:8" ht="25.5" x14ac:dyDescent="0.25">
      <c r="B72" s="119">
        <v>42</v>
      </c>
      <c r="C72" s="120"/>
      <c r="D72" s="121"/>
      <c r="E72" s="105" t="s">
        <v>140</v>
      </c>
      <c r="F72" s="87">
        <f>SUM(F73+F79)</f>
        <v>50</v>
      </c>
      <c r="G72" s="87">
        <f>SUM(G73+G79)</f>
        <v>31.48</v>
      </c>
      <c r="H72" s="101">
        <f t="shared" si="1"/>
        <v>62.960000000000008</v>
      </c>
    </row>
    <row r="73" spans="2:8" x14ac:dyDescent="0.25">
      <c r="B73" s="119">
        <v>422</v>
      </c>
      <c r="C73" s="120"/>
      <c r="D73" s="121"/>
      <c r="E73" s="105" t="s">
        <v>143</v>
      </c>
      <c r="F73" s="87">
        <f>SUM(F74:F78)</f>
        <v>0</v>
      </c>
      <c r="G73" s="87">
        <f>SUM(G74:G78)</f>
        <v>0</v>
      </c>
      <c r="H73" s="101" t="e">
        <f t="shared" si="1"/>
        <v>#DIV/0!</v>
      </c>
    </row>
    <row r="74" spans="2:8" x14ac:dyDescent="0.25">
      <c r="B74" s="122">
        <v>4221</v>
      </c>
      <c r="C74" s="123"/>
      <c r="D74" s="124"/>
      <c r="E74" s="61" t="s">
        <v>144</v>
      </c>
      <c r="F74" s="112">
        <v>0</v>
      </c>
      <c r="G74" s="89">
        <v>0</v>
      </c>
      <c r="H74" s="101" t="e">
        <f t="shared" si="1"/>
        <v>#DIV/0!</v>
      </c>
    </row>
    <row r="75" spans="2:8" x14ac:dyDescent="0.25">
      <c r="B75" s="122">
        <v>4222</v>
      </c>
      <c r="C75" s="123"/>
      <c r="D75" s="124"/>
      <c r="E75" s="61" t="s">
        <v>217</v>
      </c>
      <c r="F75" s="112">
        <v>0</v>
      </c>
      <c r="G75" s="89">
        <v>0</v>
      </c>
      <c r="H75" s="101" t="e">
        <f t="shared" si="1"/>
        <v>#DIV/0!</v>
      </c>
    </row>
    <row r="76" spans="2:8" x14ac:dyDescent="0.25">
      <c r="B76" s="122">
        <v>4223</v>
      </c>
      <c r="C76" s="123"/>
      <c r="D76" s="124"/>
      <c r="E76" s="61" t="s">
        <v>154</v>
      </c>
      <c r="F76" s="112">
        <v>0</v>
      </c>
      <c r="G76" s="89">
        <v>0</v>
      </c>
      <c r="H76" s="101" t="e">
        <f t="shared" si="1"/>
        <v>#DIV/0!</v>
      </c>
    </row>
    <row r="77" spans="2:8" x14ac:dyDescent="0.25">
      <c r="B77" s="110">
        <v>4226</v>
      </c>
      <c r="C77" s="111"/>
      <c r="D77" s="61"/>
      <c r="E77" s="61" t="s">
        <v>235</v>
      </c>
      <c r="F77" s="112">
        <v>0</v>
      </c>
      <c r="G77" s="89">
        <v>0</v>
      </c>
      <c r="H77" s="101" t="e">
        <f t="shared" si="1"/>
        <v>#DIV/0!</v>
      </c>
    </row>
    <row r="78" spans="2:8" x14ac:dyDescent="0.25">
      <c r="B78" s="110">
        <v>4227</v>
      </c>
      <c r="C78" s="111"/>
      <c r="D78" s="61"/>
      <c r="E78" s="61" t="s">
        <v>148</v>
      </c>
      <c r="F78" s="112">
        <v>0</v>
      </c>
      <c r="G78" s="89">
        <v>0</v>
      </c>
      <c r="H78" s="101" t="e">
        <f t="shared" ref="H78:H141" si="4">SUM(G78/F78)*100</f>
        <v>#DIV/0!</v>
      </c>
    </row>
    <row r="79" spans="2:8" ht="25.5" x14ac:dyDescent="0.25">
      <c r="B79" s="108">
        <v>424</v>
      </c>
      <c r="C79" s="109"/>
      <c r="D79" s="105"/>
      <c r="E79" s="105" t="s">
        <v>150</v>
      </c>
      <c r="F79" s="87">
        <f>SUM(F80)</f>
        <v>50</v>
      </c>
      <c r="G79" s="87">
        <f>SUM(G80)</f>
        <v>31.48</v>
      </c>
      <c r="H79" s="101">
        <f t="shared" si="4"/>
        <v>62.960000000000008</v>
      </c>
    </row>
    <row r="80" spans="2:8" x14ac:dyDescent="0.25">
      <c r="B80" s="110">
        <v>4241</v>
      </c>
      <c r="C80" s="111"/>
      <c r="D80" s="61"/>
      <c r="E80" s="61" t="s">
        <v>149</v>
      </c>
      <c r="F80" s="112">
        <v>50</v>
      </c>
      <c r="G80" s="89">
        <v>31.48</v>
      </c>
      <c r="H80" s="101">
        <f t="shared" si="4"/>
        <v>62.960000000000008</v>
      </c>
    </row>
    <row r="81" spans="2:9" s="35" customFormat="1" ht="25.5" x14ac:dyDescent="0.25">
      <c r="B81" s="108">
        <v>45</v>
      </c>
      <c r="C81" s="109"/>
      <c r="D81" s="105"/>
      <c r="E81" s="105" t="s">
        <v>152</v>
      </c>
      <c r="F81" s="87">
        <f>SUM(F82)</f>
        <v>0</v>
      </c>
      <c r="G81" s="87">
        <f>SUM(G82)</f>
        <v>13744.63</v>
      </c>
      <c r="H81" s="101" t="e">
        <f t="shared" si="4"/>
        <v>#DIV/0!</v>
      </c>
    </row>
    <row r="82" spans="2:9" x14ac:dyDescent="0.25">
      <c r="B82" s="108">
        <v>451</v>
      </c>
      <c r="C82" s="111"/>
      <c r="D82" s="61"/>
      <c r="E82" s="61" t="s">
        <v>151</v>
      </c>
      <c r="F82" s="89">
        <f>SUM(F83)</f>
        <v>0</v>
      </c>
      <c r="G82" s="89">
        <f>SUM(G83)</f>
        <v>13744.63</v>
      </c>
      <c r="H82" s="101" t="e">
        <f t="shared" si="4"/>
        <v>#DIV/0!</v>
      </c>
    </row>
    <row r="83" spans="2:9" x14ac:dyDescent="0.25">
      <c r="B83" s="110">
        <v>4511</v>
      </c>
      <c r="C83" s="111"/>
      <c r="D83" s="61"/>
      <c r="E83" s="61" t="s">
        <v>151</v>
      </c>
      <c r="F83" s="112">
        <v>0</v>
      </c>
      <c r="G83" s="89">
        <v>13744.63</v>
      </c>
      <c r="H83" s="101" t="e">
        <f t="shared" si="4"/>
        <v>#DIV/0!</v>
      </c>
    </row>
    <row r="84" spans="2:9" ht="25.5" x14ac:dyDescent="0.25">
      <c r="B84" s="171"/>
      <c r="C84" s="172"/>
      <c r="D84" s="173"/>
      <c r="E84" s="98" t="s">
        <v>245</v>
      </c>
      <c r="F84" s="117"/>
      <c r="G84" s="118"/>
      <c r="H84" s="101"/>
    </row>
    <row r="85" spans="2:9" x14ac:dyDescent="0.25">
      <c r="B85" s="171">
        <v>31</v>
      </c>
      <c r="C85" s="172"/>
      <c r="D85" s="173"/>
      <c r="E85" s="103" t="s">
        <v>236</v>
      </c>
      <c r="F85" s="104">
        <f t="shared" ref="F85:G85" si="5">F88+F133</f>
        <v>11611</v>
      </c>
      <c r="G85" s="104">
        <f t="shared" si="5"/>
        <v>9250.3100000000013</v>
      </c>
      <c r="H85" s="101">
        <f t="shared" si="4"/>
        <v>79.668504004823021</v>
      </c>
      <c r="I85" s="125"/>
    </row>
    <row r="86" spans="2:9" ht="25.5" x14ac:dyDescent="0.25">
      <c r="B86" s="171" t="s">
        <v>224</v>
      </c>
      <c r="C86" s="172"/>
      <c r="D86" s="173"/>
      <c r="E86" s="98" t="s">
        <v>225</v>
      </c>
      <c r="F86" s="117"/>
      <c r="G86" s="118"/>
      <c r="H86" s="101" t="e">
        <f t="shared" si="4"/>
        <v>#DIV/0!</v>
      </c>
    </row>
    <row r="87" spans="2:9" ht="25.5" x14ac:dyDescent="0.25">
      <c r="B87" s="171" t="s">
        <v>248</v>
      </c>
      <c r="C87" s="172"/>
      <c r="D87" s="173"/>
      <c r="E87" s="98" t="s">
        <v>237</v>
      </c>
      <c r="F87" s="104"/>
      <c r="G87" s="104"/>
      <c r="H87" s="101" t="e">
        <f t="shared" si="4"/>
        <v>#DIV/0!</v>
      </c>
    </row>
    <row r="88" spans="2:9" x14ac:dyDescent="0.25">
      <c r="B88" s="168">
        <v>3</v>
      </c>
      <c r="C88" s="169"/>
      <c r="D88" s="170"/>
      <c r="E88" s="105" t="s">
        <v>4</v>
      </c>
      <c r="F88" s="107">
        <f>SUM(F89+F96+F124+F127+F130)</f>
        <v>10111</v>
      </c>
      <c r="G88" s="107">
        <f>SUM(G89+G96+G124+G127+G130)</f>
        <v>8027.880000000001</v>
      </c>
      <c r="H88" s="101">
        <f t="shared" si="4"/>
        <v>79.39748788448226</v>
      </c>
    </row>
    <row r="89" spans="2:9" x14ac:dyDescent="0.25">
      <c r="B89" s="168">
        <v>31</v>
      </c>
      <c r="C89" s="169"/>
      <c r="D89" s="170"/>
      <c r="E89" s="105" t="s">
        <v>5</v>
      </c>
      <c r="F89" s="87">
        <f>SUM(F90+F92+F94)</f>
        <v>0</v>
      </c>
      <c r="G89" s="87">
        <f>SUM(G90+G92+G94)</f>
        <v>0</v>
      </c>
      <c r="H89" s="101" t="e">
        <f t="shared" si="4"/>
        <v>#DIV/0!</v>
      </c>
    </row>
    <row r="90" spans="2:9" x14ac:dyDescent="0.25">
      <c r="B90" s="108">
        <v>311</v>
      </c>
      <c r="C90" s="109"/>
      <c r="D90" s="105"/>
      <c r="E90" s="105" t="s">
        <v>30</v>
      </c>
      <c r="F90" s="87">
        <f>SUM(F91)</f>
        <v>0</v>
      </c>
      <c r="G90" s="87">
        <f>SUM(G91)</f>
        <v>0</v>
      </c>
      <c r="H90" s="101" t="e">
        <f t="shared" si="4"/>
        <v>#DIV/0!</v>
      </c>
    </row>
    <row r="91" spans="2:9" x14ac:dyDescent="0.25">
      <c r="B91" s="110">
        <v>3111</v>
      </c>
      <c r="C91" s="111"/>
      <c r="D91" s="61"/>
      <c r="E91" s="61" t="s">
        <v>212</v>
      </c>
      <c r="F91" s="112">
        <v>0</v>
      </c>
      <c r="G91" s="89">
        <v>0</v>
      </c>
      <c r="H91" s="101" t="e">
        <f t="shared" si="4"/>
        <v>#DIV/0!</v>
      </c>
    </row>
    <row r="92" spans="2:9" x14ac:dyDescent="0.25">
      <c r="B92" s="108">
        <v>312</v>
      </c>
      <c r="C92" s="109"/>
      <c r="D92" s="105"/>
      <c r="E92" s="105" t="s">
        <v>101</v>
      </c>
      <c r="F92" s="87">
        <f>F93</f>
        <v>0</v>
      </c>
      <c r="G92" s="87">
        <f>G93</f>
        <v>0</v>
      </c>
      <c r="H92" s="101" t="e">
        <f t="shared" si="4"/>
        <v>#DIV/0!</v>
      </c>
    </row>
    <row r="93" spans="2:9" x14ac:dyDescent="0.25">
      <c r="B93" s="110">
        <v>3121</v>
      </c>
      <c r="C93" s="111"/>
      <c r="D93" s="61"/>
      <c r="E93" s="61" t="s">
        <v>101</v>
      </c>
      <c r="F93" s="112">
        <v>0</v>
      </c>
      <c r="G93" s="89">
        <v>0</v>
      </c>
      <c r="H93" s="101" t="e">
        <f t="shared" si="4"/>
        <v>#DIV/0!</v>
      </c>
    </row>
    <row r="94" spans="2:9" x14ac:dyDescent="0.25">
      <c r="B94" s="108">
        <v>313</v>
      </c>
      <c r="C94" s="109"/>
      <c r="D94" s="105"/>
      <c r="E94" s="105" t="s">
        <v>104</v>
      </c>
      <c r="F94" s="106">
        <f>SUM(F95)</f>
        <v>0</v>
      </c>
      <c r="G94" s="106">
        <f>SUM(G95)</f>
        <v>0</v>
      </c>
      <c r="H94" s="101" t="e">
        <f t="shared" si="4"/>
        <v>#DIV/0!</v>
      </c>
    </row>
    <row r="95" spans="2:9" x14ac:dyDescent="0.25">
      <c r="B95" s="110">
        <v>3132</v>
      </c>
      <c r="C95" s="111"/>
      <c r="D95" s="61"/>
      <c r="E95" s="61" t="s">
        <v>102</v>
      </c>
      <c r="F95" s="112">
        <v>0</v>
      </c>
      <c r="G95" s="89">
        <v>0</v>
      </c>
      <c r="H95" s="101" t="e">
        <f t="shared" si="4"/>
        <v>#DIV/0!</v>
      </c>
    </row>
    <row r="96" spans="2:9" x14ac:dyDescent="0.25">
      <c r="B96" s="168">
        <v>32</v>
      </c>
      <c r="C96" s="169"/>
      <c r="D96" s="170"/>
      <c r="E96" s="105" t="s">
        <v>14</v>
      </c>
      <c r="F96" s="87">
        <f>SUM(F97+F102+F108+F116+F118)</f>
        <v>10100</v>
      </c>
      <c r="G96" s="87">
        <f>SUM(G97+G102+G108+G116+G118)</f>
        <v>8025.7900000000009</v>
      </c>
      <c r="H96" s="101">
        <f t="shared" si="4"/>
        <v>79.463267326732677</v>
      </c>
    </row>
    <row r="97" spans="2:8" x14ac:dyDescent="0.25">
      <c r="B97" s="108">
        <v>321</v>
      </c>
      <c r="C97" s="109"/>
      <c r="D97" s="105"/>
      <c r="E97" s="105" t="s">
        <v>31</v>
      </c>
      <c r="F97" s="87">
        <f>SUM(F98:F101)</f>
        <v>2100</v>
      </c>
      <c r="G97" s="87">
        <f>SUM(G98:G101)</f>
        <v>1694.31</v>
      </c>
      <c r="H97" s="101">
        <f t="shared" si="4"/>
        <v>80.681428571428569</v>
      </c>
    </row>
    <row r="98" spans="2:8" x14ac:dyDescent="0.25">
      <c r="B98" s="110">
        <v>3211</v>
      </c>
      <c r="C98" s="111"/>
      <c r="D98" s="61"/>
      <c r="E98" s="61" t="s">
        <v>32</v>
      </c>
      <c r="F98" s="112">
        <v>2100</v>
      </c>
      <c r="G98" s="89">
        <v>1694.31</v>
      </c>
      <c r="H98" s="101">
        <f t="shared" si="4"/>
        <v>80.681428571428569</v>
      </c>
    </row>
    <row r="99" spans="2:8" ht="25.5" x14ac:dyDescent="0.25">
      <c r="B99" s="110">
        <v>3212</v>
      </c>
      <c r="C99" s="111"/>
      <c r="D99" s="61"/>
      <c r="E99" s="61" t="s">
        <v>105</v>
      </c>
      <c r="F99" s="112">
        <v>0</v>
      </c>
      <c r="G99" s="89">
        <v>0</v>
      </c>
      <c r="H99" s="101" t="e">
        <f t="shared" si="4"/>
        <v>#DIV/0!</v>
      </c>
    </row>
    <row r="100" spans="2:8" x14ac:dyDescent="0.25">
      <c r="B100" s="110">
        <v>3213</v>
      </c>
      <c r="C100" s="111"/>
      <c r="D100" s="61"/>
      <c r="E100" s="61" t="s">
        <v>106</v>
      </c>
      <c r="F100" s="112">
        <v>0</v>
      </c>
      <c r="G100" s="89">
        <v>0</v>
      </c>
      <c r="H100" s="101" t="e">
        <f t="shared" si="4"/>
        <v>#DIV/0!</v>
      </c>
    </row>
    <row r="101" spans="2:8" x14ac:dyDescent="0.25">
      <c r="B101" s="110">
        <v>3214</v>
      </c>
      <c r="C101" s="111"/>
      <c r="D101" s="61"/>
      <c r="E101" s="61" t="s">
        <v>218</v>
      </c>
      <c r="F101" s="112">
        <v>0</v>
      </c>
      <c r="G101" s="89">
        <v>0</v>
      </c>
      <c r="H101" s="101" t="e">
        <f t="shared" si="4"/>
        <v>#DIV/0!</v>
      </c>
    </row>
    <row r="102" spans="2:8" x14ac:dyDescent="0.25">
      <c r="B102" s="108">
        <v>322</v>
      </c>
      <c r="C102" s="109"/>
      <c r="D102" s="105"/>
      <c r="E102" s="105" t="s">
        <v>113</v>
      </c>
      <c r="F102" s="87">
        <f>SUM(F103:F107)</f>
        <v>4000</v>
      </c>
      <c r="G102" s="87">
        <f>SUM(G103:G107)</f>
        <v>2655.37</v>
      </c>
      <c r="H102" s="101">
        <f t="shared" si="4"/>
        <v>66.384249999999994</v>
      </c>
    </row>
    <row r="103" spans="2:8" x14ac:dyDescent="0.25">
      <c r="B103" s="110">
        <v>3221</v>
      </c>
      <c r="C103" s="111"/>
      <c r="D103" s="61"/>
      <c r="E103" s="61" t="s">
        <v>107</v>
      </c>
      <c r="F103" s="112">
        <v>1400</v>
      </c>
      <c r="G103" s="89">
        <v>189.04</v>
      </c>
      <c r="H103" s="101">
        <f t="shared" si="4"/>
        <v>13.502857142857142</v>
      </c>
    </row>
    <row r="104" spans="2:8" x14ac:dyDescent="0.25">
      <c r="B104" s="110">
        <v>3222</v>
      </c>
      <c r="C104" s="111"/>
      <c r="D104" s="61"/>
      <c r="E104" s="61" t="s">
        <v>108</v>
      </c>
      <c r="F104" s="112">
        <v>1500</v>
      </c>
      <c r="G104" s="89">
        <v>1426.18</v>
      </c>
      <c r="H104" s="101">
        <f t="shared" si="4"/>
        <v>95.078666666666663</v>
      </c>
    </row>
    <row r="105" spans="2:8" x14ac:dyDescent="0.25">
      <c r="B105" s="110">
        <v>3223</v>
      </c>
      <c r="C105" s="111"/>
      <c r="D105" s="61"/>
      <c r="E105" s="61" t="s">
        <v>109</v>
      </c>
      <c r="F105" s="112"/>
      <c r="G105" s="89">
        <v>0</v>
      </c>
      <c r="H105" s="101" t="e">
        <f t="shared" si="4"/>
        <v>#DIV/0!</v>
      </c>
    </row>
    <row r="106" spans="2:8" ht="25.5" x14ac:dyDescent="0.25">
      <c r="B106" s="110">
        <v>3224</v>
      </c>
      <c r="C106" s="111"/>
      <c r="D106" s="61"/>
      <c r="E106" s="61" t="s">
        <v>110</v>
      </c>
      <c r="F106" s="112">
        <v>100</v>
      </c>
      <c r="G106" s="89">
        <v>86.25</v>
      </c>
      <c r="H106" s="101">
        <f t="shared" si="4"/>
        <v>86.25</v>
      </c>
    </row>
    <row r="107" spans="2:8" x14ac:dyDescent="0.25">
      <c r="B107" s="110">
        <v>3225</v>
      </c>
      <c r="C107" s="111"/>
      <c r="D107" s="61"/>
      <c r="E107" s="61" t="s">
        <v>111</v>
      </c>
      <c r="F107" s="112">
        <v>1000</v>
      </c>
      <c r="G107" s="89">
        <v>953.9</v>
      </c>
      <c r="H107" s="101">
        <f t="shared" si="4"/>
        <v>95.39</v>
      </c>
    </row>
    <row r="108" spans="2:8" x14ac:dyDescent="0.25">
      <c r="B108" s="108">
        <v>323</v>
      </c>
      <c r="C108" s="109"/>
      <c r="D108" s="105"/>
      <c r="E108" s="105" t="s">
        <v>123</v>
      </c>
      <c r="F108" s="87">
        <f>SUM(F109:F115)</f>
        <v>4000</v>
      </c>
      <c r="G108" s="87">
        <f>SUM(G109:G115)</f>
        <v>3676.11</v>
      </c>
      <c r="H108" s="101">
        <f t="shared" si="4"/>
        <v>91.902749999999997</v>
      </c>
    </row>
    <row r="109" spans="2:8" x14ac:dyDescent="0.25">
      <c r="B109" s="110">
        <v>3231</v>
      </c>
      <c r="C109" s="111"/>
      <c r="D109" s="61"/>
      <c r="E109" s="61" t="s">
        <v>114</v>
      </c>
      <c r="F109" s="112">
        <v>100</v>
      </c>
      <c r="G109" s="89">
        <v>23.63</v>
      </c>
      <c r="H109" s="101">
        <f t="shared" si="4"/>
        <v>23.63</v>
      </c>
    </row>
    <row r="110" spans="2:8" x14ac:dyDescent="0.25">
      <c r="B110" s="110">
        <v>3232</v>
      </c>
      <c r="C110" s="111"/>
      <c r="D110" s="61"/>
      <c r="E110" s="61" t="s">
        <v>115</v>
      </c>
      <c r="F110" s="112">
        <v>0</v>
      </c>
      <c r="G110" s="89">
        <v>0</v>
      </c>
      <c r="H110" s="101" t="e">
        <f t="shared" si="4"/>
        <v>#DIV/0!</v>
      </c>
    </row>
    <row r="111" spans="2:8" x14ac:dyDescent="0.25">
      <c r="B111" s="110">
        <v>3234</v>
      </c>
      <c r="C111" s="111"/>
      <c r="D111" s="61"/>
      <c r="E111" s="61" t="s">
        <v>117</v>
      </c>
      <c r="F111" s="112">
        <v>3900</v>
      </c>
      <c r="G111" s="89">
        <v>3652.48</v>
      </c>
      <c r="H111" s="101">
        <f t="shared" si="4"/>
        <v>93.653333333333336</v>
      </c>
    </row>
    <row r="112" spans="2:8" x14ac:dyDescent="0.25">
      <c r="B112" s="110">
        <v>3235</v>
      </c>
      <c r="C112" s="111"/>
      <c r="D112" s="61"/>
      <c r="E112" s="61" t="s">
        <v>118</v>
      </c>
      <c r="F112" s="112">
        <v>0</v>
      </c>
      <c r="G112" s="89">
        <v>0</v>
      </c>
      <c r="H112" s="101" t="e">
        <f t="shared" si="4"/>
        <v>#DIV/0!</v>
      </c>
    </row>
    <row r="113" spans="2:8" x14ac:dyDescent="0.25">
      <c r="B113" s="110">
        <v>3237</v>
      </c>
      <c r="C113" s="111"/>
      <c r="D113" s="61"/>
      <c r="E113" s="61" t="s">
        <v>120</v>
      </c>
      <c r="F113" s="112">
        <v>0</v>
      </c>
      <c r="G113" s="89">
        <v>0</v>
      </c>
      <c r="H113" s="101" t="e">
        <f t="shared" si="4"/>
        <v>#DIV/0!</v>
      </c>
    </row>
    <row r="114" spans="2:8" x14ac:dyDescent="0.25">
      <c r="B114" s="110">
        <v>3238</v>
      </c>
      <c r="C114" s="111"/>
      <c r="D114" s="61"/>
      <c r="E114" s="61" t="s">
        <v>121</v>
      </c>
      <c r="F114" s="112">
        <v>0</v>
      </c>
      <c r="G114" s="89">
        <v>0</v>
      </c>
      <c r="H114" s="101" t="e">
        <f t="shared" si="4"/>
        <v>#DIV/0!</v>
      </c>
    </row>
    <row r="115" spans="2:8" x14ac:dyDescent="0.25">
      <c r="B115" s="110">
        <v>3239</v>
      </c>
      <c r="C115" s="111"/>
      <c r="D115" s="61"/>
      <c r="E115" s="61" t="s">
        <v>122</v>
      </c>
      <c r="F115" s="112">
        <v>0</v>
      </c>
      <c r="G115" s="89">
        <v>0</v>
      </c>
      <c r="H115" s="101" t="e">
        <f t="shared" si="4"/>
        <v>#DIV/0!</v>
      </c>
    </row>
    <row r="116" spans="2:8" ht="25.5" x14ac:dyDescent="0.25">
      <c r="B116" s="108">
        <v>324</v>
      </c>
      <c r="C116" s="109"/>
      <c r="D116" s="105"/>
      <c r="E116" s="105" t="s">
        <v>215</v>
      </c>
      <c r="F116" s="87">
        <f>F117</f>
        <v>0</v>
      </c>
      <c r="G116" s="87">
        <f>G117</f>
        <v>0</v>
      </c>
      <c r="H116" s="101" t="e">
        <f t="shared" si="4"/>
        <v>#DIV/0!</v>
      </c>
    </row>
    <row r="117" spans="2:8" ht="25.5" x14ac:dyDescent="0.25">
      <c r="B117" s="110">
        <v>3241</v>
      </c>
      <c r="C117" s="111"/>
      <c r="D117" s="61"/>
      <c r="E117" s="61" t="s">
        <v>215</v>
      </c>
      <c r="F117" s="112">
        <v>0</v>
      </c>
      <c r="G117" s="89">
        <v>0</v>
      </c>
      <c r="H117" s="101" t="e">
        <f t="shared" si="4"/>
        <v>#DIV/0!</v>
      </c>
    </row>
    <row r="118" spans="2:8" x14ac:dyDescent="0.25">
      <c r="B118" s="108">
        <v>329</v>
      </c>
      <c r="C118" s="109"/>
      <c r="D118" s="105"/>
      <c r="E118" s="105" t="s">
        <v>129</v>
      </c>
      <c r="F118" s="87">
        <f>SUM(F119:F123)</f>
        <v>0</v>
      </c>
      <c r="G118" s="87">
        <f>SUM(G119:G123)</f>
        <v>0</v>
      </c>
      <c r="H118" s="101" t="e">
        <f t="shared" si="4"/>
        <v>#DIV/0!</v>
      </c>
    </row>
    <row r="119" spans="2:8" x14ac:dyDescent="0.25">
      <c r="B119" s="110">
        <v>3292</v>
      </c>
      <c r="C119" s="111"/>
      <c r="D119" s="61"/>
      <c r="E119" s="61" t="s">
        <v>124</v>
      </c>
      <c r="F119" s="112">
        <v>0</v>
      </c>
      <c r="G119" s="89">
        <v>0</v>
      </c>
      <c r="H119" s="101" t="e">
        <f t="shared" si="4"/>
        <v>#DIV/0!</v>
      </c>
    </row>
    <row r="120" spans="2:8" x14ac:dyDescent="0.25">
      <c r="B120" s="110">
        <v>3293</v>
      </c>
      <c r="C120" s="111"/>
      <c r="D120" s="61"/>
      <c r="E120" s="61" t="s">
        <v>125</v>
      </c>
      <c r="F120" s="112">
        <v>0</v>
      </c>
      <c r="G120" s="89">
        <v>0</v>
      </c>
      <c r="H120" s="101" t="e">
        <f t="shared" si="4"/>
        <v>#DIV/0!</v>
      </c>
    </row>
    <row r="121" spans="2:8" x14ac:dyDescent="0.25">
      <c r="B121" s="110">
        <v>3294</v>
      </c>
      <c r="C121" s="111"/>
      <c r="D121" s="61"/>
      <c r="E121" s="61" t="s">
        <v>126</v>
      </c>
      <c r="F121" s="112">
        <v>0</v>
      </c>
      <c r="G121" s="89">
        <v>0</v>
      </c>
      <c r="H121" s="101" t="e">
        <f t="shared" si="4"/>
        <v>#DIV/0!</v>
      </c>
    </row>
    <row r="122" spans="2:8" x14ac:dyDescent="0.25">
      <c r="B122" s="110">
        <v>3295</v>
      </c>
      <c r="C122" s="111"/>
      <c r="D122" s="61"/>
      <c r="E122" s="61" t="s">
        <v>127</v>
      </c>
      <c r="F122" s="112">
        <v>0</v>
      </c>
      <c r="G122" s="89">
        <v>0</v>
      </c>
      <c r="H122" s="101" t="e">
        <f t="shared" si="4"/>
        <v>#DIV/0!</v>
      </c>
    </row>
    <row r="123" spans="2:8" x14ac:dyDescent="0.25">
      <c r="B123" s="110">
        <v>3299</v>
      </c>
      <c r="C123" s="111"/>
      <c r="D123" s="61"/>
      <c r="E123" s="61" t="s">
        <v>129</v>
      </c>
      <c r="F123" s="112">
        <v>0</v>
      </c>
      <c r="G123" s="89">
        <v>0</v>
      </c>
      <c r="H123" s="101" t="e">
        <f t="shared" si="4"/>
        <v>#DIV/0!</v>
      </c>
    </row>
    <row r="124" spans="2:8" x14ac:dyDescent="0.25">
      <c r="B124" s="108">
        <v>34</v>
      </c>
      <c r="C124" s="109"/>
      <c r="D124" s="105"/>
      <c r="E124" s="105" t="s">
        <v>132</v>
      </c>
      <c r="F124" s="87">
        <f>F125</f>
        <v>10</v>
      </c>
      <c r="G124" s="87">
        <f>G125</f>
        <v>1.97</v>
      </c>
      <c r="H124" s="101">
        <f t="shared" si="4"/>
        <v>19.7</v>
      </c>
    </row>
    <row r="125" spans="2:8" x14ac:dyDescent="0.25">
      <c r="B125" s="108">
        <v>343</v>
      </c>
      <c r="C125" s="109"/>
      <c r="D125" s="105"/>
      <c r="E125" s="105" t="s">
        <v>133</v>
      </c>
      <c r="F125" s="107">
        <f>F126</f>
        <v>10</v>
      </c>
      <c r="G125" s="107">
        <f>G126</f>
        <v>1.97</v>
      </c>
      <c r="H125" s="101">
        <f t="shared" si="4"/>
        <v>19.7</v>
      </c>
    </row>
    <row r="126" spans="2:8" x14ac:dyDescent="0.25">
      <c r="B126" s="110">
        <v>3433</v>
      </c>
      <c r="C126" s="111"/>
      <c r="D126" s="61"/>
      <c r="E126" s="61" t="s">
        <v>131</v>
      </c>
      <c r="F126" s="112">
        <v>10</v>
      </c>
      <c r="G126" s="126">
        <v>1.97</v>
      </c>
      <c r="H126" s="101">
        <f t="shared" si="4"/>
        <v>19.7</v>
      </c>
    </row>
    <row r="127" spans="2:8" ht="25.5" x14ac:dyDescent="0.25">
      <c r="B127" s="108">
        <v>37</v>
      </c>
      <c r="C127" s="109"/>
      <c r="D127" s="105"/>
      <c r="E127" s="105" t="s">
        <v>213</v>
      </c>
      <c r="F127" s="107">
        <f>F128</f>
        <v>0</v>
      </c>
      <c r="G127" s="107">
        <f>G128</f>
        <v>0</v>
      </c>
      <c r="H127" s="101" t="e">
        <f t="shared" si="4"/>
        <v>#DIV/0!</v>
      </c>
    </row>
    <row r="128" spans="2:8" ht="25.5" x14ac:dyDescent="0.25">
      <c r="B128" s="108">
        <v>372</v>
      </c>
      <c r="C128" s="109"/>
      <c r="D128" s="105"/>
      <c r="E128" s="105" t="s">
        <v>135</v>
      </c>
      <c r="F128" s="107">
        <f>F129</f>
        <v>0</v>
      </c>
      <c r="G128" s="107">
        <f>G129</f>
        <v>0</v>
      </c>
      <c r="H128" s="101" t="e">
        <f t="shared" si="4"/>
        <v>#DIV/0!</v>
      </c>
    </row>
    <row r="129" spans="2:8" x14ac:dyDescent="0.25">
      <c r="B129" s="110">
        <v>3722</v>
      </c>
      <c r="C129" s="111"/>
      <c r="D129" s="61"/>
      <c r="E129" s="61" t="s">
        <v>238</v>
      </c>
      <c r="F129" s="112">
        <v>0</v>
      </c>
      <c r="G129" s="126">
        <v>0</v>
      </c>
      <c r="H129" s="101" t="e">
        <f t="shared" si="4"/>
        <v>#DIV/0!</v>
      </c>
    </row>
    <row r="130" spans="2:8" x14ac:dyDescent="0.25">
      <c r="B130" s="108">
        <v>38</v>
      </c>
      <c r="C130" s="109"/>
      <c r="D130" s="105"/>
      <c r="E130" s="127" t="s">
        <v>214</v>
      </c>
      <c r="F130" s="107">
        <f>F131</f>
        <v>1</v>
      </c>
      <c r="G130" s="107">
        <f>G131</f>
        <v>0.12</v>
      </c>
      <c r="H130" s="101">
        <f t="shared" si="4"/>
        <v>12</v>
      </c>
    </row>
    <row r="131" spans="2:8" x14ac:dyDescent="0.25">
      <c r="B131" s="108">
        <v>381</v>
      </c>
      <c r="C131" s="109"/>
      <c r="D131" s="105"/>
      <c r="E131" s="127" t="s">
        <v>88</v>
      </c>
      <c r="F131" s="107">
        <f>F132</f>
        <v>1</v>
      </c>
      <c r="G131" s="107">
        <f>G132</f>
        <v>0.12</v>
      </c>
      <c r="H131" s="101">
        <f t="shared" si="4"/>
        <v>12</v>
      </c>
    </row>
    <row r="132" spans="2:8" x14ac:dyDescent="0.25">
      <c r="B132" s="110">
        <v>3812</v>
      </c>
      <c r="C132" s="111"/>
      <c r="D132" s="61"/>
      <c r="E132" s="128" t="s">
        <v>153</v>
      </c>
      <c r="F132" s="112">
        <v>1</v>
      </c>
      <c r="G132" s="126">
        <v>0.12</v>
      </c>
      <c r="H132" s="101">
        <f t="shared" si="4"/>
        <v>12</v>
      </c>
    </row>
    <row r="133" spans="2:8" ht="25.5" x14ac:dyDescent="0.25">
      <c r="B133" s="108">
        <v>4</v>
      </c>
      <c r="C133" s="109"/>
      <c r="D133" s="105"/>
      <c r="E133" s="105" t="s">
        <v>6</v>
      </c>
      <c r="F133" s="107">
        <f>SUM(F134+F143)</f>
        <v>1500</v>
      </c>
      <c r="G133" s="107">
        <f>SUM(G134+G143)</f>
        <v>1222.43</v>
      </c>
      <c r="H133" s="101">
        <f t="shared" si="4"/>
        <v>81.495333333333349</v>
      </c>
    </row>
    <row r="134" spans="2:8" ht="25.5" x14ac:dyDescent="0.25">
      <c r="B134" s="108">
        <v>42</v>
      </c>
      <c r="C134" s="109"/>
      <c r="D134" s="105"/>
      <c r="E134" s="105" t="s">
        <v>140</v>
      </c>
      <c r="F134" s="107">
        <f>F135+F141</f>
        <v>1500</v>
      </c>
      <c r="G134" s="107">
        <f>G135+G141</f>
        <v>1100</v>
      </c>
      <c r="H134" s="101">
        <f t="shared" si="4"/>
        <v>73.333333333333329</v>
      </c>
    </row>
    <row r="135" spans="2:8" x14ac:dyDescent="0.25">
      <c r="B135" s="108">
        <v>422</v>
      </c>
      <c r="C135" s="109"/>
      <c r="D135" s="105"/>
      <c r="E135" s="105" t="s">
        <v>143</v>
      </c>
      <c r="F135" s="107">
        <f>SUM(F136:F140)</f>
        <v>1500</v>
      </c>
      <c r="G135" s="107">
        <f>SUM(G136:G140)</f>
        <v>1100</v>
      </c>
      <c r="H135" s="101">
        <f t="shared" si="4"/>
        <v>73.333333333333329</v>
      </c>
    </row>
    <row r="136" spans="2:8" x14ac:dyDescent="0.25">
      <c r="B136" s="110">
        <v>4221</v>
      </c>
      <c r="C136" s="111"/>
      <c r="D136" s="61"/>
      <c r="E136" s="61" t="s">
        <v>144</v>
      </c>
      <c r="F136" s="112">
        <v>1500</v>
      </c>
      <c r="G136" s="126">
        <v>1100</v>
      </c>
      <c r="H136" s="101">
        <f t="shared" si="4"/>
        <v>73.333333333333329</v>
      </c>
    </row>
    <row r="137" spans="2:8" x14ac:dyDescent="0.25">
      <c r="B137" s="110">
        <v>4222</v>
      </c>
      <c r="C137" s="111"/>
      <c r="D137" s="61"/>
      <c r="E137" s="61" t="s">
        <v>217</v>
      </c>
      <c r="F137" s="112">
        <v>0</v>
      </c>
      <c r="G137" s="126">
        <v>0</v>
      </c>
      <c r="H137" s="101" t="e">
        <f t="shared" si="4"/>
        <v>#DIV/0!</v>
      </c>
    </row>
    <row r="138" spans="2:8" x14ac:dyDescent="0.25">
      <c r="B138" s="110">
        <v>4223</v>
      </c>
      <c r="C138" s="111"/>
      <c r="D138" s="61"/>
      <c r="E138" s="61" t="s">
        <v>154</v>
      </c>
      <c r="F138" s="112">
        <v>0</v>
      </c>
      <c r="G138" s="126">
        <v>0</v>
      </c>
      <c r="H138" s="101" t="e">
        <f t="shared" si="4"/>
        <v>#DIV/0!</v>
      </c>
    </row>
    <row r="139" spans="2:8" x14ac:dyDescent="0.25">
      <c r="B139" s="110">
        <v>4226</v>
      </c>
      <c r="C139" s="111"/>
      <c r="D139" s="61"/>
      <c r="E139" s="61" t="s">
        <v>235</v>
      </c>
      <c r="F139" s="112">
        <v>0</v>
      </c>
      <c r="G139" s="126">
        <v>0</v>
      </c>
      <c r="H139" s="101" t="e">
        <f t="shared" si="4"/>
        <v>#DIV/0!</v>
      </c>
    </row>
    <row r="140" spans="2:8" x14ac:dyDescent="0.25">
      <c r="B140" s="110">
        <v>4227</v>
      </c>
      <c r="C140" s="111"/>
      <c r="D140" s="61"/>
      <c r="E140" s="61" t="s">
        <v>148</v>
      </c>
      <c r="F140" s="112">
        <v>0</v>
      </c>
      <c r="G140" s="126">
        <v>0</v>
      </c>
      <c r="H140" s="101" t="e">
        <f t="shared" si="4"/>
        <v>#DIV/0!</v>
      </c>
    </row>
    <row r="141" spans="2:8" ht="25.5" x14ac:dyDescent="0.25">
      <c r="B141" s="108">
        <v>424</v>
      </c>
      <c r="C141" s="109"/>
      <c r="D141" s="105"/>
      <c r="E141" s="105" t="s">
        <v>150</v>
      </c>
      <c r="F141" s="107">
        <f>F142</f>
        <v>0</v>
      </c>
      <c r="G141" s="107">
        <f>G142</f>
        <v>0</v>
      </c>
      <c r="H141" s="101" t="e">
        <f t="shared" si="4"/>
        <v>#DIV/0!</v>
      </c>
    </row>
    <row r="142" spans="2:8" x14ac:dyDescent="0.25">
      <c r="B142" s="110">
        <v>4241</v>
      </c>
      <c r="C142" s="111"/>
      <c r="D142" s="61"/>
      <c r="E142" s="61" t="s">
        <v>149</v>
      </c>
      <c r="F142" s="112">
        <v>0</v>
      </c>
      <c r="G142" s="126">
        <v>0</v>
      </c>
      <c r="H142" s="101" t="e">
        <f t="shared" ref="H142:H205" si="6">SUM(G142/F142)*100</f>
        <v>#DIV/0!</v>
      </c>
    </row>
    <row r="143" spans="2:8" ht="25.5" x14ac:dyDescent="0.25">
      <c r="B143" s="108">
        <v>45</v>
      </c>
      <c r="C143" s="109"/>
      <c r="D143" s="105"/>
      <c r="E143" s="105" t="s">
        <v>152</v>
      </c>
      <c r="F143" s="87">
        <f>F144</f>
        <v>0</v>
      </c>
      <c r="G143" s="87">
        <f>G144</f>
        <v>122.43</v>
      </c>
      <c r="H143" s="101" t="e">
        <f t="shared" si="6"/>
        <v>#DIV/0!</v>
      </c>
    </row>
    <row r="144" spans="2:8" ht="25.5" x14ac:dyDescent="0.25">
      <c r="B144" s="108">
        <v>451</v>
      </c>
      <c r="C144" s="109"/>
      <c r="D144" s="105"/>
      <c r="E144" s="105" t="s">
        <v>239</v>
      </c>
      <c r="F144" s="87">
        <f>F145</f>
        <v>0</v>
      </c>
      <c r="G144" s="87">
        <f>G145</f>
        <v>122.43</v>
      </c>
      <c r="H144" s="101" t="e">
        <f t="shared" si="6"/>
        <v>#DIV/0!</v>
      </c>
    </row>
    <row r="145" spans="2:8" x14ac:dyDescent="0.25">
      <c r="B145" s="110">
        <v>4511</v>
      </c>
      <c r="C145" s="111"/>
      <c r="D145" s="61"/>
      <c r="E145" s="61" t="s">
        <v>239</v>
      </c>
      <c r="F145" s="112"/>
      <c r="G145" s="89">
        <v>122.43</v>
      </c>
      <c r="H145" s="101" t="e">
        <f t="shared" si="6"/>
        <v>#DIV/0!</v>
      </c>
    </row>
    <row r="146" spans="2:8" ht="25.5" x14ac:dyDescent="0.25">
      <c r="B146" s="171"/>
      <c r="C146" s="172"/>
      <c r="D146" s="173"/>
      <c r="E146" s="98" t="s">
        <v>245</v>
      </c>
      <c r="F146" s="99"/>
      <c r="G146" s="100"/>
      <c r="H146" s="101"/>
    </row>
    <row r="147" spans="2:8" x14ac:dyDescent="0.25">
      <c r="B147" s="171">
        <v>52</v>
      </c>
      <c r="C147" s="172"/>
      <c r="D147" s="173"/>
      <c r="E147" s="103" t="s">
        <v>240</v>
      </c>
      <c r="F147" s="104">
        <f t="shared" ref="F147:G147" si="7">F150+F195</f>
        <v>1112807</v>
      </c>
      <c r="G147" s="104">
        <f t="shared" si="7"/>
        <v>1102457.1399999999</v>
      </c>
      <c r="H147" s="101">
        <f t="shared" si="6"/>
        <v>99.069932162540312</v>
      </c>
    </row>
    <row r="148" spans="2:8" ht="25.5" x14ac:dyDescent="0.25">
      <c r="B148" s="171" t="s">
        <v>224</v>
      </c>
      <c r="C148" s="172"/>
      <c r="D148" s="173"/>
      <c r="E148" s="98" t="s">
        <v>225</v>
      </c>
      <c r="F148" s="104"/>
      <c r="G148" s="104"/>
      <c r="H148" s="101" t="e">
        <f t="shared" si="6"/>
        <v>#DIV/0!</v>
      </c>
    </row>
    <row r="149" spans="2:8" ht="25.5" x14ac:dyDescent="0.25">
      <c r="B149" s="171" t="s">
        <v>248</v>
      </c>
      <c r="C149" s="172"/>
      <c r="D149" s="173"/>
      <c r="E149" s="98" t="s">
        <v>237</v>
      </c>
      <c r="F149" s="104"/>
      <c r="G149" s="104"/>
      <c r="H149" s="101" t="e">
        <f t="shared" si="6"/>
        <v>#DIV/0!</v>
      </c>
    </row>
    <row r="150" spans="2:8" x14ac:dyDescent="0.25">
      <c r="B150" s="168">
        <v>3</v>
      </c>
      <c r="C150" s="169"/>
      <c r="D150" s="170"/>
      <c r="E150" s="105" t="s">
        <v>4</v>
      </c>
      <c r="F150" s="107">
        <f>SUM(F151+F160+F189+F192)</f>
        <v>1110857</v>
      </c>
      <c r="G150" s="107">
        <f>SUM(G151+G160+G189+G192)</f>
        <v>1100165.7699999998</v>
      </c>
      <c r="H150" s="101">
        <f t="shared" si="6"/>
        <v>99.037569192074201</v>
      </c>
    </row>
    <row r="151" spans="2:8" x14ac:dyDescent="0.25">
      <c r="B151" s="168">
        <v>31</v>
      </c>
      <c r="C151" s="169"/>
      <c r="D151" s="170"/>
      <c r="E151" s="105" t="s">
        <v>5</v>
      </c>
      <c r="F151" s="87">
        <f>SUM(F152+F156+F158)</f>
        <v>990537</v>
      </c>
      <c r="G151" s="87">
        <f>SUM(G152+G156+G158)</f>
        <v>988970.08</v>
      </c>
      <c r="H151" s="101">
        <f t="shared" si="6"/>
        <v>99.841811058042254</v>
      </c>
    </row>
    <row r="152" spans="2:8" x14ac:dyDescent="0.25">
      <c r="B152" s="129">
        <v>311</v>
      </c>
      <c r="C152" s="109"/>
      <c r="D152" s="105"/>
      <c r="E152" s="105" t="s">
        <v>30</v>
      </c>
      <c r="F152" s="87">
        <f>SUM(F153:F155)</f>
        <v>814430</v>
      </c>
      <c r="G152" s="87">
        <f>SUM(G153:G155)</f>
        <v>816056.03</v>
      </c>
      <c r="H152" s="101">
        <f t="shared" si="6"/>
        <v>100.19965251771177</v>
      </c>
    </row>
    <row r="153" spans="2:8" x14ac:dyDescent="0.25">
      <c r="B153" s="130">
        <v>3111</v>
      </c>
      <c r="C153" s="111"/>
      <c r="D153" s="61"/>
      <c r="E153" s="61" t="s">
        <v>212</v>
      </c>
      <c r="F153" s="112">
        <v>797050</v>
      </c>
      <c r="G153" s="89">
        <v>797584.56</v>
      </c>
      <c r="H153" s="101">
        <f t="shared" si="6"/>
        <v>100.06706731070824</v>
      </c>
    </row>
    <row r="154" spans="2:8" x14ac:dyDescent="0.25">
      <c r="B154" s="130">
        <v>3113</v>
      </c>
      <c r="C154" s="111"/>
      <c r="D154" s="61"/>
      <c r="E154" s="61" t="s">
        <v>99</v>
      </c>
      <c r="F154" s="112">
        <v>3280</v>
      </c>
      <c r="G154" s="89">
        <v>4464.88</v>
      </c>
      <c r="H154" s="101">
        <f t="shared" si="6"/>
        <v>136.12439024390244</v>
      </c>
    </row>
    <row r="155" spans="2:8" x14ac:dyDescent="0.25">
      <c r="B155" s="130">
        <v>3114</v>
      </c>
      <c r="C155" s="111"/>
      <c r="D155" s="61"/>
      <c r="E155" s="61" t="s">
        <v>100</v>
      </c>
      <c r="F155" s="112">
        <v>14100</v>
      </c>
      <c r="G155" s="89">
        <v>14006.59</v>
      </c>
      <c r="H155" s="101">
        <f t="shared" si="6"/>
        <v>99.337517730496444</v>
      </c>
    </row>
    <row r="156" spans="2:8" x14ac:dyDescent="0.25">
      <c r="B156" s="129">
        <v>312</v>
      </c>
      <c r="C156" s="109"/>
      <c r="D156" s="105"/>
      <c r="E156" s="105" t="s">
        <v>101</v>
      </c>
      <c r="F156" s="87">
        <f>F157</f>
        <v>44200</v>
      </c>
      <c r="G156" s="87">
        <f>G157</f>
        <v>41907.35</v>
      </c>
      <c r="H156" s="101">
        <f t="shared" si="6"/>
        <v>94.813009049773754</v>
      </c>
    </row>
    <row r="157" spans="2:8" x14ac:dyDescent="0.25">
      <c r="B157" s="130">
        <v>3121</v>
      </c>
      <c r="C157" s="111"/>
      <c r="D157" s="61"/>
      <c r="E157" s="61" t="s">
        <v>101</v>
      </c>
      <c r="F157" s="112">
        <v>44200</v>
      </c>
      <c r="G157" s="89">
        <v>41907.35</v>
      </c>
      <c r="H157" s="101">
        <f t="shared" si="6"/>
        <v>94.813009049773754</v>
      </c>
    </row>
    <row r="158" spans="2:8" x14ac:dyDescent="0.25">
      <c r="B158" s="129">
        <v>313</v>
      </c>
      <c r="C158" s="109"/>
      <c r="D158" s="105"/>
      <c r="E158" s="105" t="s">
        <v>104</v>
      </c>
      <c r="F158" s="87">
        <f>F159</f>
        <v>131907</v>
      </c>
      <c r="G158" s="87">
        <f>G159</f>
        <v>131006.7</v>
      </c>
      <c r="H158" s="101">
        <f t="shared" si="6"/>
        <v>99.3174736746344</v>
      </c>
    </row>
    <row r="159" spans="2:8" x14ac:dyDescent="0.25">
      <c r="B159" s="130">
        <v>3132</v>
      </c>
      <c r="C159" s="111"/>
      <c r="D159" s="61"/>
      <c r="E159" s="61" t="s">
        <v>102</v>
      </c>
      <c r="F159" s="112">
        <v>131907</v>
      </c>
      <c r="G159" s="89">
        <v>131006.7</v>
      </c>
      <c r="H159" s="101">
        <f t="shared" si="6"/>
        <v>99.3174736746344</v>
      </c>
    </row>
    <row r="160" spans="2:8" x14ac:dyDescent="0.25">
      <c r="B160" s="168">
        <v>32</v>
      </c>
      <c r="C160" s="169"/>
      <c r="D160" s="170"/>
      <c r="E160" s="105" t="s">
        <v>14</v>
      </c>
      <c r="F160" s="87">
        <f>SUM(F161+F166+F172+F181+F183)</f>
        <v>106250</v>
      </c>
      <c r="G160" s="87">
        <f>SUM(G161+G166+G172+G181+G183)</f>
        <v>97727.339999999982</v>
      </c>
      <c r="H160" s="101">
        <f t="shared" si="6"/>
        <v>91.978672941176455</v>
      </c>
    </row>
    <row r="161" spans="2:8" x14ac:dyDescent="0.25">
      <c r="B161" s="108">
        <v>321</v>
      </c>
      <c r="C161" s="109"/>
      <c r="D161" s="105"/>
      <c r="E161" s="105" t="s">
        <v>31</v>
      </c>
      <c r="F161" s="87">
        <f>SUM(F162:F165)</f>
        <v>39000</v>
      </c>
      <c r="G161" s="87">
        <f>SUM(G162:G165)</f>
        <v>37795.49</v>
      </c>
      <c r="H161" s="101">
        <f t="shared" si="6"/>
        <v>96.911512820512812</v>
      </c>
    </row>
    <row r="162" spans="2:8" x14ac:dyDescent="0.25">
      <c r="B162" s="110">
        <v>3211</v>
      </c>
      <c r="C162" s="111"/>
      <c r="D162" s="61"/>
      <c r="E162" s="61" t="s">
        <v>32</v>
      </c>
      <c r="F162" s="112">
        <v>0</v>
      </c>
      <c r="G162" s="89">
        <v>0</v>
      </c>
      <c r="H162" s="101" t="e">
        <f t="shared" si="6"/>
        <v>#DIV/0!</v>
      </c>
    </row>
    <row r="163" spans="2:8" ht="25.5" x14ac:dyDescent="0.25">
      <c r="B163" s="110">
        <v>3212</v>
      </c>
      <c r="C163" s="111"/>
      <c r="D163" s="61"/>
      <c r="E163" s="61" t="s">
        <v>105</v>
      </c>
      <c r="F163" s="112">
        <v>39000</v>
      </c>
      <c r="G163" s="89">
        <v>37795.49</v>
      </c>
      <c r="H163" s="101">
        <f t="shared" si="6"/>
        <v>96.911512820512812</v>
      </c>
    </row>
    <row r="164" spans="2:8" x14ac:dyDescent="0.25">
      <c r="B164" s="110">
        <v>3213</v>
      </c>
      <c r="C164" s="111"/>
      <c r="D164" s="61"/>
      <c r="E164" s="61" t="s">
        <v>106</v>
      </c>
      <c r="F164" s="112">
        <v>0</v>
      </c>
      <c r="G164" s="89">
        <v>0</v>
      </c>
      <c r="H164" s="101" t="e">
        <f t="shared" si="6"/>
        <v>#DIV/0!</v>
      </c>
    </row>
    <row r="165" spans="2:8" x14ac:dyDescent="0.25">
      <c r="B165" s="110">
        <v>3214</v>
      </c>
      <c r="C165" s="111"/>
      <c r="D165" s="61"/>
      <c r="E165" s="61" t="s">
        <v>218</v>
      </c>
      <c r="F165" s="112">
        <v>0</v>
      </c>
      <c r="G165" s="89">
        <v>0</v>
      </c>
      <c r="H165" s="101" t="e">
        <f t="shared" si="6"/>
        <v>#DIV/0!</v>
      </c>
    </row>
    <row r="166" spans="2:8" x14ac:dyDescent="0.25">
      <c r="B166" s="108">
        <v>322</v>
      </c>
      <c r="C166" s="109"/>
      <c r="D166" s="105"/>
      <c r="E166" s="105" t="s">
        <v>113</v>
      </c>
      <c r="F166" s="87">
        <f>SUM(F167:F171)</f>
        <v>66000</v>
      </c>
      <c r="G166" s="87">
        <f>SUM(G167:G171)</f>
        <v>58687.429999999993</v>
      </c>
      <c r="H166" s="101">
        <f t="shared" si="6"/>
        <v>88.920348484848475</v>
      </c>
    </row>
    <row r="167" spans="2:8" x14ac:dyDescent="0.25">
      <c r="B167" s="110">
        <v>3221</v>
      </c>
      <c r="C167" s="111"/>
      <c r="D167" s="61"/>
      <c r="E167" s="61" t="s">
        <v>107</v>
      </c>
      <c r="F167" s="112">
        <v>0</v>
      </c>
      <c r="G167" s="89">
        <v>1578.88</v>
      </c>
      <c r="H167" s="101" t="e">
        <f t="shared" si="6"/>
        <v>#DIV/0!</v>
      </c>
    </row>
    <row r="168" spans="2:8" x14ac:dyDescent="0.25">
      <c r="B168" s="110">
        <v>3222</v>
      </c>
      <c r="C168" s="111"/>
      <c r="D168" s="61"/>
      <c r="E168" s="61" t="s">
        <v>108</v>
      </c>
      <c r="F168" s="112">
        <v>66000</v>
      </c>
      <c r="G168" s="89">
        <v>56981.27</v>
      </c>
      <c r="H168" s="101">
        <f t="shared" si="6"/>
        <v>86.335257575757566</v>
      </c>
    </row>
    <row r="169" spans="2:8" x14ac:dyDescent="0.25">
      <c r="B169" s="110">
        <v>3223</v>
      </c>
      <c r="C169" s="111"/>
      <c r="D169" s="61"/>
      <c r="E169" s="61" t="s">
        <v>109</v>
      </c>
      <c r="F169" s="112">
        <v>0</v>
      </c>
      <c r="G169" s="89">
        <v>0</v>
      </c>
      <c r="H169" s="101" t="e">
        <f t="shared" si="6"/>
        <v>#DIV/0!</v>
      </c>
    </row>
    <row r="170" spans="2:8" ht="25.5" x14ac:dyDescent="0.25">
      <c r="B170" s="110">
        <v>3224</v>
      </c>
      <c r="C170" s="111"/>
      <c r="D170" s="61"/>
      <c r="E170" s="61" t="s">
        <v>110</v>
      </c>
      <c r="F170" s="112">
        <v>0</v>
      </c>
      <c r="G170" s="89">
        <v>0</v>
      </c>
      <c r="H170" s="101" t="e">
        <f t="shared" si="6"/>
        <v>#DIV/0!</v>
      </c>
    </row>
    <row r="171" spans="2:8" x14ac:dyDescent="0.25">
      <c r="B171" s="110">
        <v>3225</v>
      </c>
      <c r="C171" s="111"/>
      <c r="D171" s="61"/>
      <c r="E171" s="61" t="s">
        <v>111</v>
      </c>
      <c r="F171" s="112">
        <v>0</v>
      </c>
      <c r="G171" s="89">
        <v>127.28</v>
      </c>
      <c r="H171" s="101" t="e">
        <f t="shared" si="6"/>
        <v>#DIV/0!</v>
      </c>
    </row>
    <row r="172" spans="2:8" x14ac:dyDescent="0.25">
      <c r="B172" s="108">
        <v>323</v>
      </c>
      <c r="C172" s="109"/>
      <c r="D172" s="105"/>
      <c r="E172" s="105" t="s">
        <v>123</v>
      </c>
      <c r="F172" s="87">
        <f>SUM(F173:F180)</f>
        <v>0</v>
      </c>
      <c r="G172" s="87">
        <f>SUM(G173:G180)</f>
        <v>0</v>
      </c>
      <c r="H172" s="101" t="e">
        <f t="shared" si="6"/>
        <v>#DIV/0!</v>
      </c>
    </row>
    <row r="173" spans="2:8" x14ac:dyDescent="0.25">
      <c r="B173" s="110">
        <v>3231</v>
      </c>
      <c r="C173" s="111"/>
      <c r="D173" s="61"/>
      <c r="E173" s="61" t="s">
        <v>114</v>
      </c>
      <c r="F173" s="112">
        <v>0</v>
      </c>
      <c r="G173" s="89">
        <v>0</v>
      </c>
      <c r="H173" s="101" t="e">
        <f t="shared" si="6"/>
        <v>#DIV/0!</v>
      </c>
    </row>
    <row r="174" spans="2:8" x14ac:dyDescent="0.25">
      <c r="B174" s="110">
        <v>3232</v>
      </c>
      <c r="C174" s="111"/>
      <c r="D174" s="61"/>
      <c r="E174" s="61" t="s">
        <v>115</v>
      </c>
      <c r="F174" s="112">
        <v>0</v>
      </c>
      <c r="G174" s="89">
        <v>0</v>
      </c>
      <c r="H174" s="101" t="e">
        <f t="shared" si="6"/>
        <v>#DIV/0!</v>
      </c>
    </row>
    <row r="175" spans="2:8" x14ac:dyDescent="0.25">
      <c r="B175" s="110">
        <v>3234</v>
      </c>
      <c r="C175" s="111"/>
      <c r="D175" s="61"/>
      <c r="E175" s="61" t="s">
        <v>117</v>
      </c>
      <c r="F175" s="112">
        <v>0</v>
      </c>
      <c r="G175" s="89">
        <v>0</v>
      </c>
      <c r="H175" s="101" t="e">
        <f t="shared" si="6"/>
        <v>#DIV/0!</v>
      </c>
    </row>
    <row r="176" spans="2:8" x14ac:dyDescent="0.25">
      <c r="B176" s="110">
        <v>3235</v>
      </c>
      <c r="C176" s="111"/>
      <c r="D176" s="61"/>
      <c r="E176" s="61" t="s">
        <v>118</v>
      </c>
      <c r="F176" s="112">
        <v>0</v>
      </c>
      <c r="G176" s="89">
        <v>0</v>
      </c>
      <c r="H176" s="101" t="e">
        <f t="shared" si="6"/>
        <v>#DIV/0!</v>
      </c>
    </row>
    <row r="177" spans="2:8" x14ac:dyDescent="0.25">
      <c r="B177" s="110">
        <v>3236</v>
      </c>
      <c r="C177" s="111"/>
      <c r="D177" s="61"/>
      <c r="E177" s="61" t="s">
        <v>216</v>
      </c>
      <c r="F177" s="112">
        <v>0</v>
      </c>
      <c r="G177" s="89">
        <v>0</v>
      </c>
      <c r="H177" s="101" t="e">
        <f t="shared" si="6"/>
        <v>#DIV/0!</v>
      </c>
    </row>
    <row r="178" spans="2:8" x14ac:dyDescent="0.25">
      <c r="B178" s="110">
        <v>3237</v>
      </c>
      <c r="C178" s="111"/>
      <c r="D178" s="61"/>
      <c r="E178" s="61" t="s">
        <v>120</v>
      </c>
      <c r="F178" s="112">
        <v>0</v>
      </c>
      <c r="G178" s="89">
        <v>0</v>
      </c>
      <c r="H178" s="101" t="e">
        <f t="shared" si="6"/>
        <v>#DIV/0!</v>
      </c>
    </row>
    <row r="179" spans="2:8" x14ac:dyDescent="0.25">
      <c r="B179" s="110">
        <v>3238</v>
      </c>
      <c r="C179" s="111"/>
      <c r="D179" s="61"/>
      <c r="E179" s="61" t="s">
        <v>121</v>
      </c>
      <c r="F179" s="112">
        <v>0</v>
      </c>
      <c r="G179" s="89">
        <v>0</v>
      </c>
      <c r="H179" s="101" t="e">
        <f t="shared" si="6"/>
        <v>#DIV/0!</v>
      </c>
    </row>
    <row r="180" spans="2:8" x14ac:dyDescent="0.25">
      <c r="B180" s="110">
        <v>3239</v>
      </c>
      <c r="C180" s="111"/>
      <c r="D180" s="61"/>
      <c r="E180" s="61" t="s">
        <v>122</v>
      </c>
      <c r="F180" s="112">
        <v>0</v>
      </c>
      <c r="G180" s="89">
        <v>0</v>
      </c>
      <c r="H180" s="101" t="e">
        <f t="shared" si="6"/>
        <v>#DIV/0!</v>
      </c>
    </row>
    <row r="181" spans="2:8" ht="25.5" x14ac:dyDescent="0.25">
      <c r="B181" s="108">
        <v>324</v>
      </c>
      <c r="C181" s="109"/>
      <c r="D181" s="105"/>
      <c r="E181" s="105" t="s">
        <v>215</v>
      </c>
      <c r="F181" s="87">
        <f>F182</f>
        <v>0</v>
      </c>
      <c r="G181" s="87">
        <f>G182</f>
        <v>0</v>
      </c>
      <c r="H181" s="101" t="e">
        <f t="shared" si="6"/>
        <v>#DIV/0!</v>
      </c>
    </row>
    <row r="182" spans="2:8" ht="25.5" x14ac:dyDescent="0.25">
      <c r="B182" s="110">
        <v>3241</v>
      </c>
      <c r="C182" s="111"/>
      <c r="D182" s="61"/>
      <c r="E182" s="61" t="s">
        <v>215</v>
      </c>
      <c r="F182" s="112">
        <v>0</v>
      </c>
      <c r="G182" s="89">
        <v>0</v>
      </c>
      <c r="H182" s="101" t="e">
        <f t="shared" si="6"/>
        <v>#DIV/0!</v>
      </c>
    </row>
    <row r="183" spans="2:8" x14ac:dyDescent="0.25">
      <c r="B183" s="108">
        <v>329</v>
      </c>
      <c r="C183" s="109"/>
      <c r="D183" s="105"/>
      <c r="E183" s="105" t="s">
        <v>129</v>
      </c>
      <c r="F183" s="87">
        <f>SUM(F184:F188)</f>
        <v>1250</v>
      </c>
      <c r="G183" s="87">
        <f>SUM(G184:G188)</f>
        <v>1244.42</v>
      </c>
      <c r="H183" s="101">
        <f t="shared" si="6"/>
        <v>99.553600000000003</v>
      </c>
    </row>
    <row r="184" spans="2:8" x14ac:dyDescent="0.25">
      <c r="B184" s="110">
        <v>3292</v>
      </c>
      <c r="C184" s="111"/>
      <c r="D184" s="61"/>
      <c r="E184" s="61" t="s">
        <v>124</v>
      </c>
      <c r="F184" s="112">
        <v>0</v>
      </c>
      <c r="G184" s="89">
        <v>0</v>
      </c>
      <c r="H184" s="101" t="e">
        <f t="shared" si="6"/>
        <v>#DIV/0!</v>
      </c>
    </row>
    <row r="185" spans="2:8" x14ac:dyDescent="0.25">
      <c r="B185" s="110">
        <v>3293</v>
      </c>
      <c r="C185" s="111"/>
      <c r="D185" s="61"/>
      <c r="E185" s="61" t="s">
        <v>125</v>
      </c>
      <c r="F185" s="112">
        <v>0</v>
      </c>
      <c r="G185" s="89">
        <v>0</v>
      </c>
      <c r="H185" s="101" t="e">
        <f t="shared" si="6"/>
        <v>#DIV/0!</v>
      </c>
    </row>
    <row r="186" spans="2:8" x14ac:dyDescent="0.25">
      <c r="B186" s="110">
        <v>3295</v>
      </c>
      <c r="C186" s="111"/>
      <c r="D186" s="61"/>
      <c r="E186" s="61" t="s">
        <v>127</v>
      </c>
      <c r="F186" s="112">
        <v>1250</v>
      </c>
      <c r="G186" s="89">
        <v>1244.42</v>
      </c>
      <c r="H186" s="101">
        <f t="shared" si="6"/>
        <v>99.553600000000003</v>
      </c>
    </row>
    <row r="187" spans="2:8" x14ac:dyDescent="0.25">
      <c r="B187" s="110">
        <v>3296</v>
      </c>
      <c r="C187" s="111"/>
      <c r="D187" s="61"/>
      <c r="E187" s="61" t="s">
        <v>128</v>
      </c>
      <c r="F187" s="112">
        <v>0</v>
      </c>
      <c r="G187" s="89">
        <v>0</v>
      </c>
      <c r="H187" s="101" t="e">
        <f t="shared" si="6"/>
        <v>#DIV/0!</v>
      </c>
    </row>
    <row r="188" spans="2:8" x14ac:dyDescent="0.25">
      <c r="B188" s="110">
        <v>3299</v>
      </c>
      <c r="C188" s="111"/>
      <c r="D188" s="61"/>
      <c r="E188" s="61" t="s">
        <v>129</v>
      </c>
      <c r="F188" s="112">
        <v>0</v>
      </c>
      <c r="G188" s="89">
        <v>0</v>
      </c>
      <c r="H188" s="101" t="e">
        <f t="shared" si="6"/>
        <v>#DIV/0!</v>
      </c>
    </row>
    <row r="189" spans="2:8" ht="25.5" x14ac:dyDescent="0.25">
      <c r="B189" s="108">
        <v>37</v>
      </c>
      <c r="C189" s="109"/>
      <c r="D189" s="109"/>
      <c r="E189" s="127" t="s">
        <v>213</v>
      </c>
      <c r="F189" s="87">
        <f>F190</f>
        <v>13500</v>
      </c>
      <c r="G189" s="87">
        <f>G190</f>
        <v>12898.9</v>
      </c>
      <c r="H189" s="101">
        <f t="shared" si="6"/>
        <v>95.547407407407405</v>
      </c>
    </row>
    <row r="190" spans="2:8" ht="25.5" x14ac:dyDescent="0.25">
      <c r="B190" s="108">
        <v>372</v>
      </c>
      <c r="C190" s="109"/>
      <c r="D190" s="105"/>
      <c r="E190" s="127" t="s">
        <v>135</v>
      </c>
      <c r="F190" s="107">
        <f>F191</f>
        <v>13500</v>
      </c>
      <c r="G190" s="107">
        <f>G191</f>
        <v>12898.9</v>
      </c>
      <c r="H190" s="101">
        <f t="shared" si="6"/>
        <v>95.547407407407405</v>
      </c>
    </row>
    <row r="191" spans="2:8" x14ac:dyDescent="0.25">
      <c r="B191" s="110">
        <v>3721</v>
      </c>
      <c r="C191" s="111"/>
      <c r="D191" s="61"/>
      <c r="E191" s="128" t="s">
        <v>241</v>
      </c>
      <c r="F191" s="131">
        <v>13500</v>
      </c>
      <c r="G191" s="126">
        <v>12898.9</v>
      </c>
      <c r="H191" s="101">
        <f t="shared" si="6"/>
        <v>95.547407407407405</v>
      </c>
    </row>
    <row r="192" spans="2:8" x14ac:dyDescent="0.25">
      <c r="B192" s="108">
        <v>38</v>
      </c>
      <c r="C192" s="109"/>
      <c r="D192" s="105"/>
      <c r="E192" s="127" t="s">
        <v>214</v>
      </c>
      <c r="F192" s="107">
        <f>F193</f>
        <v>570</v>
      </c>
      <c r="G192" s="107">
        <f>G193</f>
        <v>569.45000000000005</v>
      </c>
      <c r="H192" s="101">
        <f t="shared" si="6"/>
        <v>99.903508771929822</v>
      </c>
    </row>
    <row r="193" spans="2:8" x14ac:dyDescent="0.25">
      <c r="B193" s="108">
        <v>381</v>
      </c>
      <c r="C193" s="109"/>
      <c r="D193" s="105"/>
      <c r="E193" s="127" t="s">
        <v>88</v>
      </c>
      <c r="F193" s="107">
        <f>F194</f>
        <v>570</v>
      </c>
      <c r="G193" s="107">
        <f>G194</f>
        <v>569.45000000000005</v>
      </c>
      <c r="H193" s="101">
        <f t="shared" si="6"/>
        <v>99.903508771929822</v>
      </c>
    </row>
    <row r="194" spans="2:8" x14ac:dyDescent="0.25">
      <c r="B194" s="110">
        <v>3812</v>
      </c>
      <c r="C194" s="111"/>
      <c r="D194" s="61"/>
      <c r="E194" s="128" t="s">
        <v>153</v>
      </c>
      <c r="F194" s="131">
        <v>570</v>
      </c>
      <c r="G194" s="126">
        <v>569.45000000000005</v>
      </c>
      <c r="H194" s="101">
        <f t="shared" si="6"/>
        <v>99.903508771929822</v>
      </c>
    </row>
    <row r="195" spans="2:8" ht="25.5" x14ac:dyDescent="0.25">
      <c r="B195" s="168">
        <v>4</v>
      </c>
      <c r="C195" s="169"/>
      <c r="D195" s="170"/>
      <c r="E195" s="105" t="s">
        <v>6</v>
      </c>
      <c r="F195" s="107">
        <f>F196+F203</f>
        <v>1950</v>
      </c>
      <c r="G195" s="107">
        <f>G196+G203</f>
        <v>2291.37</v>
      </c>
      <c r="H195" s="101">
        <f t="shared" si="6"/>
        <v>117.50615384615384</v>
      </c>
    </row>
    <row r="196" spans="2:8" ht="25.5" x14ac:dyDescent="0.25">
      <c r="B196" s="108">
        <v>42</v>
      </c>
      <c r="C196" s="109"/>
      <c r="D196" s="105"/>
      <c r="E196" s="105" t="s">
        <v>140</v>
      </c>
      <c r="F196" s="107">
        <f>F197</f>
        <v>0</v>
      </c>
      <c r="G196" s="107">
        <f>G197</f>
        <v>0</v>
      </c>
      <c r="H196" s="101" t="e">
        <f t="shared" si="6"/>
        <v>#DIV/0!</v>
      </c>
    </row>
    <row r="197" spans="2:8" x14ac:dyDescent="0.25">
      <c r="B197" s="108">
        <v>422</v>
      </c>
      <c r="C197" s="109"/>
      <c r="D197" s="105"/>
      <c r="E197" s="105" t="s">
        <v>143</v>
      </c>
      <c r="F197" s="107">
        <f>SUM(F198:F202)</f>
        <v>0</v>
      </c>
      <c r="G197" s="107">
        <f>SUM(G198:G202)</f>
        <v>0</v>
      </c>
      <c r="H197" s="101" t="e">
        <f t="shared" si="6"/>
        <v>#DIV/0!</v>
      </c>
    </row>
    <row r="198" spans="2:8" x14ac:dyDescent="0.25">
      <c r="B198" s="110">
        <v>4221</v>
      </c>
      <c r="C198" s="111"/>
      <c r="D198" s="61"/>
      <c r="E198" s="61" t="s">
        <v>144</v>
      </c>
      <c r="F198" s="112">
        <v>0</v>
      </c>
      <c r="G198" s="126">
        <v>0</v>
      </c>
      <c r="H198" s="101" t="e">
        <f t="shared" si="6"/>
        <v>#DIV/0!</v>
      </c>
    </row>
    <row r="199" spans="2:8" x14ac:dyDescent="0.25">
      <c r="B199" s="110">
        <v>4222</v>
      </c>
      <c r="C199" s="111"/>
      <c r="D199" s="61"/>
      <c r="E199" s="61" t="s">
        <v>217</v>
      </c>
      <c r="F199" s="112">
        <v>0</v>
      </c>
      <c r="G199" s="126">
        <v>0</v>
      </c>
      <c r="H199" s="101" t="e">
        <f t="shared" si="6"/>
        <v>#DIV/0!</v>
      </c>
    </row>
    <row r="200" spans="2:8" x14ac:dyDescent="0.25">
      <c r="B200" s="110">
        <v>4223</v>
      </c>
      <c r="C200" s="111"/>
      <c r="D200" s="61"/>
      <c r="E200" s="61" t="s">
        <v>154</v>
      </c>
      <c r="F200" s="112">
        <v>0</v>
      </c>
      <c r="G200" s="126">
        <v>0</v>
      </c>
      <c r="H200" s="101" t="e">
        <f t="shared" si="6"/>
        <v>#DIV/0!</v>
      </c>
    </row>
    <row r="201" spans="2:8" x14ac:dyDescent="0.25">
      <c r="B201" s="110">
        <v>4226</v>
      </c>
      <c r="C201" s="111"/>
      <c r="D201" s="61"/>
      <c r="E201" s="61" t="s">
        <v>235</v>
      </c>
      <c r="F201" s="112">
        <v>0</v>
      </c>
      <c r="G201" s="126">
        <v>0</v>
      </c>
      <c r="H201" s="101" t="e">
        <f t="shared" si="6"/>
        <v>#DIV/0!</v>
      </c>
    </row>
    <row r="202" spans="2:8" x14ac:dyDescent="0.25">
      <c r="B202" s="110">
        <v>4227</v>
      </c>
      <c r="C202" s="111"/>
      <c r="D202" s="61"/>
      <c r="E202" s="61" t="s">
        <v>148</v>
      </c>
      <c r="F202" s="112">
        <v>0</v>
      </c>
      <c r="G202" s="126">
        <v>0</v>
      </c>
      <c r="H202" s="101" t="e">
        <f t="shared" si="6"/>
        <v>#DIV/0!</v>
      </c>
    </row>
    <row r="203" spans="2:8" ht="25.5" x14ac:dyDescent="0.25">
      <c r="B203" s="108">
        <v>424</v>
      </c>
      <c r="C203" s="109"/>
      <c r="D203" s="105"/>
      <c r="E203" s="105" t="s">
        <v>150</v>
      </c>
      <c r="F203" s="107">
        <f>F204</f>
        <v>1950</v>
      </c>
      <c r="G203" s="107">
        <f>G204</f>
        <v>2291.37</v>
      </c>
      <c r="H203" s="101">
        <f t="shared" si="6"/>
        <v>117.50615384615384</v>
      </c>
    </row>
    <row r="204" spans="2:8" x14ac:dyDescent="0.25">
      <c r="B204" s="110">
        <v>4241</v>
      </c>
      <c r="C204" s="111"/>
      <c r="D204" s="61"/>
      <c r="E204" s="61" t="s">
        <v>149</v>
      </c>
      <c r="F204" s="112">
        <v>1950</v>
      </c>
      <c r="G204" s="126">
        <v>2291.37</v>
      </c>
      <c r="H204" s="101">
        <f t="shared" si="6"/>
        <v>117.50615384615384</v>
      </c>
    </row>
    <row r="205" spans="2:8" ht="25.5" x14ac:dyDescent="0.25">
      <c r="B205" s="171"/>
      <c r="C205" s="172"/>
      <c r="D205" s="173"/>
      <c r="E205" s="98" t="s">
        <v>245</v>
      </c>
      <c r="F205" s="99"/>
      <c r="G205" s="100"/>
      <c r="H205" s="101" t="e">
        <f t="shared" si="6"/>
        <v>#DIV/0!</v>
      </c>
    </row>
    <row r="206" spans="2:8" x14ac:dyDescent="0.25">
      <c r="B206" s="171">
        <v>51</v>
      </c>
      <c r="C206" s="172"/>
      <c r="D206" s="173"/>
      <c r="E206" s="103" t="s">
        <v>169</v>
      </c>
      <c r="F206" s="104">
        <f>F209+F226</f>
        <v>86367</v>
      </c>
      <c r="G206" s="104">
        <f>G209+G226</f>
        <v>93991.18</v>
      </c>
      <c r="H206" s="101">
        <f t="shared" ref="H206:H271" si="8">SUM(G206/F206)*100</f>
        <v>108.82765408084106</v>
      </c>
    </row>
    <row r="207" spans="2:8" ht="25.5" x14ac:dyDescent="0.25">
      <c r="B207" s="171" t="s">
        <v>224</v>
      </c>
      <c r="C207" s="172"/>
      <c r="D207" s="173"/>
      <c r="E207" s="98" t="s">
        <v>225</v>
      </c>
      <c r="F207" s="104"/>
      <c r="G207" s="104"/>
      <c r="H207" s="101" t="e">
        <f t="shared" si="8"/>
        <v>#DIV/0!</v>
      </c>
    </row>
    <row r="208" spans="2:8" ht="25.5" x14ac:dyDescent="0.25">
      <c r="B208" s="171" t="s">
        <v>248</v>
      </c>
      <c r="C208" s="172"/>
      <c r="D208" s="173"/>
      <c r="E208" s="98" t="s">
        <v>237</v>
      </c>
      <c r="F208" s="104"/>
      <c r="G208" s="104"/>
      <c r="H208" s="101" t="e">
        <f t="shared" si="8"/>
        <v>#DIV/0!</v>
      </c>
    </row>
    <row r="209" spans="2:8" x14ac:dyDescent="0.25">
      <c r="B209" s="168">
        <v>3</v>
      </c>
      <c r="C209" s="169"/>
      <c r="D209" s="170"/>
      <c r="E209" s="105" t="s">
        <v>4</v>
      </c>
      <c r="F209" s="107">
        <f>F210</f>
        <v>40594</v>
      </c>
      <c r="G209" s="107">
        <f>G210</f>
        <v>49217.52</v>
      </c>
      <c r="H209" s="101">
        <f t="shared" si="8"/>
        <v>121.24333645366309</v>
      </c>
    </row>
    <row r="210" spans="2:8" x14ac:dyDescent="0.25">
      <c r="B210" s="168">
        <v>32</v>
      </c>
      <c r="C210" s="169"/>
      <c r="D210" s="170"/>
      <c r="E210" s="105" t="s">
        <v>14</v>
      </c>
      <c r="F210" s="87">
        <f>F211+F216+F222+F224</f>
        <v>40594</v>
      </c>
      <c r="G210" s="87">
        <f>G211+G216+G222+G224</f>
        <v>49217.52</v>
      </c>
      <c r="H210" s="101">
        <f t="shared" si="8"/>
        <v>121.24333645366309</v>
      </c>
    </row>
    <row r="211" spans="2:8" x14ac:dyDescent="0.25">
      <c r="B211" s="108">
        <v>321</v>
      </c>
      <c r="C211" s="109"/>
      <c r="D211" s="105"/>
      <c r="E211" s="105" t="s">
        <v>31</v>
      </c>
      <c r="F211" s="87">
        <f>SUM(F212:F215)</f>
        <v>23500</v>
      </c>
      <c r="G211" s="87">
        <f>SUM(G212:G215)</f>
        <v>30479.439999999999</v>
      </c>
      <c r="H211" s="101">
        <f t="shared" si="8"/>
        <v>129.69974468085107</v>
      </c>
    </row>
    <row r="212" spans="2:8" x14ac:dyDescent="0.25">
      <c r="B212" s="110">
        <v>3211</v>
      </c>
      <c r="C212" s="111"/>
      <c r="D212" s="61"/>
      <c r="E212" s="61" t="s">
        <v>32</v>
      </c>
      <c r="F212" s="112">
        <v>3500</v>
      </c>
      <c r="G212" s="89">
        <v>3653.48</v>
      </c>
      <c r="H212" s="101">
        <f t="shared" si="8"/>
        <v>104.38514285714287</v>
      </c>
    </row>
    <row r="213" spans="2:8" ht="25.5" x14ac:dyDescent="0.25">
      <c r="B213" s="110">
        <v>3212</v>
      </c>
      <c r="C213" s="111"/>
      <c r="D213" s="61"/>
      <c r="E213" s="61" t="s">
        <v>105</v>
      </c>
      <c r="F213" s="112">
        <v>0</v>
      </c>
      <c r="G213" s="89">
        <v>0</v>
      </c>
      <c r="H213" s="101" t="e">
        <f t="shared" si="8"/>
        <v>#DIV/0!</v>
      </c>
    </row>
    <row r="214" spans="2:8" x14ac:dyDescent="0.25">
      <c r="B214" s="110">
        <v>3213</v>
      </c>
      <c r="C214" s="111"/>
      <c r="D214" s="61"/>
      <c r="E214" s="61" t="s">
        <v>106</v>
      </c>
      <c r="F214" s="112">
        <v>20000</v>
      </c>
      <c r="G214" s="89">
        <v>26825.96</v>
      </c>
      <c r="H214" s="101">
        <f t="shared" si="8"/>
        <v>134.12979999999999</v>
      </c>
    </row>
    <row r="215" spans="2:8" x14ac:dyDescent="0.25">
      <c r="B215" s="110">
        <v>3214</v>
      </c>
      <c r="C215" s="111"/>
      <c r="D215" s="61"/>
      <c r="E215" s="61" t="s">
        <v>218</v>
      </c>
      <c r="F215" s="112">
        <v>0</v>
      </c>
      <c r="G215" s="89">
        <v>0</v>
      </c>
      <c r="H215" s="101" t="e">
        <f t="shared" si="8"/>
        <v>#DIV/0!</v>
      </c>
    </row>
    <row r="216" spans="2:8" x14ac:dyDescent="0.25">
      <c r="B216" s="108">
        <v>322</v>
      </c>
      <c r="C216" s="109"/>
      <c r="D216" s="105"/>
      <c r="E216" s="105" t="s">
        <v>113</v>
      </c>
      <c r="F216" s="87">
        <f>SUM(F217:F221)</f>
        <v>1294</v>
      </c>
      <c r="G216" s="87">
        <f>SUM(G217:G221)</f>
        <v>1333.93</v>
      </c>
      <c r="H216" s="101">
        <f t="shared" si="8"/>
        <v>103.08578052550233</v>
      </c>
    </row>
    <row r="217" spans="2:8" x14ac:dyDescent="0.25">
      <c r="B217" s="110">
        <v>3221</v>
      </c>
      <c r="C217" s="111"/>
      <c r="D217" s="61"/>
      <c r="E217" s="61" t="s">
        <v>107</v>
      </c>
      <c r="F217" s="112">
        <v>850</v>
      </c>
      <c r="G217" s="89">
        <v>829.5</v>
      </c>
      <c r="H217" s="101">
        <f t="shared" si="8"/>
        <v>97.588235294117638</v>
      </c>
    </row>
    <row r="218" spans="2:8" x14ac:dyDescent="0.25">
      <c r="B218" s="110">
        <v>3222</v>
      </c>
      <c r="C218" s="111"/>
      <c r="D218" s="61"/>
      <c r="E218" s="61" t="s">
        <v>108</v>
      </c>
      <c r="F218" s="112">
        <v>94</v>
      </c>
      <c r="G218" s="89">
        <v>87.97</v>
      </c>
      <c r="H218" s="101">
        <f t="shared" si="8"/>
        <v>93.585106382978722</v>
      </c>
    </row>
    <row r="219" spans="2:8" x14ac:dyDescent="0.25">
      <c r="B219" s="110">
        <v>3223</v>
      </c>
      <c r="C219" s="111"/>
      <c r="D219" s="61"/>
      <c r="E219" s="61" t="s">
        <v>109</v>
      </c>
      <c r="F219" s="112">
        <v>0</v>
      </c>
      <c r="G219" s="89">
        <v>0</v>
      </c>
      <c r="H219" s="101" t="e">
        <f t="shared" si="8"/>
        <v>#DIV/0!</v>
      </c>
    </row>
    <row r="220" spans="2:8" ht="25.5" x14ac:dyDescent="0.25">
      <c r="B220" s="110">
        <v>3224</v>
      </c>
      <c r="C220" s="111"/>
      <c r="D220" s="61"/>
      <c r="E220" s="61" t="s">
        <v>110</v>
      </c>
      <c r="F220" s="112">
        <v>100</v>
      </c>
      <c r="G220" s="89">
        <v>132.69999999999999</v>
      </c>
      <c r="H220" s="101">
        <f t="shared" si="8"/>
        <v>132.69999999999999</v>
      </c>
    </row>
    <row r="221" spans="2:8" x14ac:dyDescent="0.25">
      <c r="B221" s="110">
        <v>3225</v>
      </c>
      <c r="C221" s="111"/>
      <c r="D221" s="61"/>
      <c r="E221" s="61" t="s">
        <v>111</v>
      </c>
      <c r="F221" s="112">
        <v>250</v>
      </c>
      <c r="G221" s="89">
        <v>283.76</v>
      </c>
      <c r="H221" s="101">
        <f t="shared" si="8"/>
        <v>113.504</v>
      </c>
    </row>
    <row r="222" spans="2:8" s="35" customFormat="1" x14ac:dyDescent="0.25">
      <c r="B222" s="108">
        <v>323</v>
      </c>
      <c r="C222" s="109"/>
      <c r="D222" s="105"/>
      <c r="E222" s="105" t="s">
        <v>123</v>
      </c>
      <c r="F222" s="107">
        <f>SUM(F223)</f>
        <v>14000</v>
      </c>
      <c r="G222" s="107">
        <f>SUM(G223)</f>
        <v>14864.95</v>
      </c>
      <c r="H222" s="101">
        <f t="shared" si="8"/>
        <v>106.1782142857143</v>
      </c>
    </row>
    <row r="223" spans="2:8" x14ac:dyDescent="0.25">
      <c r="B223" s="110">
        <v>3232</v>
      </c>
      <c r="C223" s="111"/>
      <c r="D223" s="61"/>
      <c r="E223" s="61" t="s">
        <v>115</v>
      </c>
      <c r="F223" s="112">
        <v>14000</v>
      </c>
      <c r="G223" s="126">
        <v>14864.95</v>
      </c>
      <c r="H223" s="101">
        <f t="shared" si="8"/>
        <v>106.1782142857143</v>
      </c>
    </row>
    <row r="224" spans="2:8" s="35" customFormat="1" x14ac:dyDescent="0.25">
      <c r="B224" s="108">
        <v>329</v>
      </c>
      <c r="C224" s="109"/>
      <c r="D224" s="105"/>
      <c r="E224" s="105" t="s">
        <v>129</v>
      </c>
      <c r="F224" s="107">
        <f>SUM(F225)</f>
        <v>1800</v>
      </c>
      <c r="G224" s="107">
        <f>SUM(G225)</f>
        <v>2539.1999999999998</v>
      </c>
      <c r="H224" s="101">
        <f t="shared" si="8"/>
        <v>141.06666666666666</v>
      </c>
    </row>
    <row r="225" spans="2:8" x14ac:dyDescent="0.25">
      <c r="B225" s="110">
        <v>3299</v>
      </c>
      <c r="C225" s="111"/>
      <c r="D225" s="61"/>
      <c r="E225" s="61" t="s">
        <v>129</v>
      </c>
      <c r="F225" s="112">
        <v>1800</v>
      </c>
      <c r="G225" s="126">
        <v>2539.1999999999998</v>
      </c>
      <c r="H225" s="101">
        <f t="shared" si="8"/>
        <v>141.06666666666666</v>
      </c>
    </row>
    <row r="226" spans="2:8" ht="25.5" x14ac:dyDescent="0.25">
      <c r="B226" s="168">
        <v>4</v>
      </c>
      <c r="C226" s="169"/>
      <c r="D226" s="170"/>
      <c r="E226" s="105" t="s">
        <v>6</v>
      </c>
      <c r="F226" s="107">
        <f>F227+F234</f>
        <v>45773</v>
      </c>
      <c r="G226" s="107">
        <f>G227+G234</f>
        <v>44773.66</v>
      </c>
      <c r="H226" s="101">
        <f t="shared" si="8"/>
        <v>97.81674786446159</v>
      </c>
    </row>
    <row r="227" spans="2:8" ht="25.5" x14ac:dyDescent="0.25">
      <c r="B227" s="108">
        <v>42</v>
      </c>
      <c r="C227" s="109"/>
      <c r="D227" s="105"/>
      <c r="E227" s="105" t="s">
        <v>140</v>
      </c>
      <c r="F227" s="107">
        <f>SUM(F228)</f>
        <v>32450</v>
      </c>
      <c r="G227" s="107">
        <f>SUM(G228)</f>
        <v>31501.38</v>
      </c>
      <c r="H227" s="101">
        <f t="shared" si="8"/>
        <v>97.07667180277349</v>
      </c>
    </row>
    <row r="228" spans="2:8" x14ac:dyDescent="0.25">
      <c r="B228" s="108">
        <v>422</v>
      </c>
      <c r="C228" s="109"/>
      <c r="D228" s="105"/>
      <c r="E228" s="105" t="s">
        <v>143</v>
      </c>
      <c r="F228" s="107">
        <f>SUM(F229:F233)</f>
        <v>32450</v>
      </c>
      <c r="G228" s="107">
        <f>SUM(G229:G233)</f>
        <v>31501.38</v>
      </c>
      <c r="H228" s="101">
        <f t="shared" si="8"/>
        <v>97.07667180277349</v>
      </c>
    </row>
    <row r="229" spans="2:8" x14ac:dyDescent="0.25">
      <c r="B229" s="110">
        <v>4221</v>
      </c>
      <c r="C229" s="111"/>
      <c r="D229" s="61"/>
      <c r="E229" s="61" t="s">
        <v>144</v>
      </c>
      <c r="F229" s="112">
        <v>22450</v>
      </c>
      <c r="G229" s="126">
        <v>21686.65</v>
      </c>
      <c r="H229" s="101">
        <f t="shared" si="8"/>
        <v>96.599777282850781</v>
      </c>
    </row>
    <row r="230" spans="2:8" x14ac:dyDescent="0.25">
      <c r="B230" s="110">
        <v>4222</v>
      </c>
      <c r="C230" s="111"/>
      <c r="D230" s="61"/>
      <c r="E230" s="61" t="s">
        <v>217</v>
      </c>
      <c r="F230" s="112">
        <v>0</v>
      </c>
      <c r="G230" s="126">
        <v>0</v>
      </c>
      <c r="H230" s="101" t="e">
        <f t="shared" si="8"/>
        <v>#DIV/0!</v>
      </c>
    </row>
    <row r="231" spans="2:8" x14ac:dyDescent="0.25">
      <c r="B231" s="110">
        <v>4223</v>
      </c>
      <c r="C231" s="111"/>
      <c r="D231" s="61"/>
      <c r="E231" s="61" t="s">
        <v>154</v>
      </c>
      <c r="F231" s="112">
        <v>2000</v>
      </c>
      <c r="G231" s="126">
        <v>1976.23</v>
      </c>
      <c r="H231" s="101">
        <f t="shared" si="8"/>
        <v>98.811499999999995</v>
      </c>
    </row>
    <row r="232" spans="2:8" x14ac:dyDescent="0.25">
      <c r="B232" s="110">
        <v>4224</v>
      </c>
      <c r="C232" s="111"/>
      <c r="D232" s="61"/>
      <c r="E232" s="61" t="s">
        <v>146</v>
      </c>
      <c r="F232" s="112">
        <v>8000</v>
      </c>
      <c r="G232" s="126">
        <v>7838.5</v>
      </c>
      <c r="H232" s="101">
        <f t="shared" si="8"/>
        <v>97.981250000000003</v>
      </c>
    </row>
    <row r="233" spans="2:8" x14ac:dyDescent="0.25">
      <c r="B233" s="110">
        <v>4227</v>
      </c>
      <c r="C233" s="111"/>
      <c r="D233" s="61"/>
      <c r="E233" s="61" t="s">
        <v>148</v>
      </c>
      <c r="F233" s="112">
        <v>0</v>
      </c>
      <c r="G233" s="126">
        <v>0</v>
      </c>
      <c r="H233" s="101" t="e">
        <f t="shared" si="8"/>
        <v>#DIV/0!</v>
      </c>
    </row>
    <row r="234" spans="2:8" ht="25.5" x14ac:dyDescent="0.25">
      <c r="B234" s="108">
        <v>451</v>
      </c>
      <c r="C234" s="109"/>
      <c r="D234" s="105"/>
      <c r="E234" s="105" t="s">
        <v>151</v>
      </c>
      <c r="F234" s="107">
        <f>F235</f>
        <v>13323</v>
      </c>
      <c r="G234" s="107">
        <f>G235</f>
        <v>13272.28</v>
      </c>
      <c r="H234" s="101">
        <f t="shared" si="8"/>
        <v>99.619304961345051</v>
      </c>
    </row>
    <row r="235" spans="2:8" x14ac:dyDescent="0.25">
      <c r="B235" s="110">
        <v>4511</v>
      </c>
      <c r="C235" s="111"/>
      <c r="D235" s="61"/>
      <c r="E235" s="61" t="s">
        <v>151</v>
      </c>
      <c r="F235" s="112">
        <v>13323</v>
      </c>
      <c r="G235" s="126">
        <v>13272.28</v>
      </c>
      <c r="H235" s="101">
        <f t="shared" si="8"/>
        <v>99.619304961345051</v>
      </c>
    </row>
    <row r="236" spans="2:8" ht="25.5" x14ac:dyDescent="0.25">
      <c r="B236" s="171"/>
      <c r="C236" s="172"/>
      <c r="D236" s="173"/>
      <c r="E236" s="98" t="s">
        <v>245</v>
      </c>
      <c r="F236" s="117"/>
      <c r="G236" s="118"/>
      <c r="H236" s="101"/>
    </row>
    <row r="237" spans="2:8" x14ac:dyDescent="0.25">
      <c r="B237" s="171">
        <v>61</v>
      </c>
      <c r="C237" s="172"/>
      <c r="D237" s="173"/>
      <c r="E237" s="103" t="s">
        <v>242</v>
      </c>
      <c r="F237" s="104">
        <f>F240</f>
        <v>531</v>
      </c>
      <c r="G237" s="104">
        <f t="shared" ref="G237" si="9">G240</f>
        <v>477.75</v>
      </c>
      <c r="H237" s="101">
        <f t="shared" si="8"/>
        <v>89.971751412429384</v>
      </c>
    </row>
    <row r="238" spans="2:8" ht="25.5" x14ac:dyDescent="0.25">
      <c r="B238" s="171" t="s">
        <v>224</v>
      </c>
      <c r="C238" s="172"/>
      <c r="D238" s="173"/>
      <c r="E238" s="98" t="s">
        <v>243</v>
      </c>
      <c r="F238" s="117"/>
      <c r="G238" s="118"/>
      <c r="H238" s="101" t="e">
        <f t="shared" si="8"/>
        <v>#DIV/0!</v>
      </c>
    </row>
    <row r="239" spans="2:8" ht="25.5" x14ac:dyDescent="0.25">
      <c r="B239" s="171" t="s">
        <v>248</v>
      </c>
      <c r="C239" s="172"/>
      <c r="D239" s="173"/>
      <c r="E239" s="98" t="s">
        <v>237</v>
      </c>
      <c r="F239" s="104"/>
      <c r="G239" s="104"/>
      <c r="H239" s="101" t="e">
        <f t="shared" si="8"/>
        <v>#DIV/0!</v>
      </c>
    </row>
    <row r="240" spans="2:8" s="43" customFormat="1" x14ac:dyDescent="0.2">
      <c r="B240" s="168">
        <v>3</v>
      </c>
      <c r="C240" s="169"/>
      <c r="D240" s="170"/>
      <c r="E240" s="105" t="s">
        <v>4</v>
      </c>
      <c r="F240" s="107">
        <f>F241</f>
        <v>531</v>
      </c>
      <c r="G240" s="107">
        <f>G241</f>
        <v>477.75</v>
      </c>
      <c r="H240" s="101">
        <f t="shared" si="8"/>
        <v>89.971751412429384</v>
      </c>
    </row>
    <row r="241" spans="2:8" s="43" customFormat="1" x14ac:dyDescent="0.2">
      <c r="B241" s="168">
        <v>32</v>
      </c>
      <c r="C241" s="169"/>
      <c r="D241" s="170"/>
      <c r="E241" s="105" t="s">
        <v>14</v>
      </c>
      <c r="F241" s="87">
        <f>F242+F244</f>
        <v>531</v>
      </c>
      <c r="G241" s="87">
        <f>G242+G244</f>
        <v>477.75</v>
      </c>
      <c r="H241" s="101">
        <f t="shared" si="8"/>
        <v>89.971751412429384</v>
      </c>
    </row>
    <row r="242" spans="2:8" s="43" customFormat="1" x14ac:dyDescent="0.2">
      <c r="B242" s="108">
        <v>321</v>
      </c>
      <c r="C242" s="109"/>
      <c r="D242" s="105"/>
      <c r="E242" s="105" t="s">
        <v>31</v>
      </c>
      <c r="F242" s="107">
        <f>F243</f>
        <v>531</v>
      </c>
      <c r="G242" s="107">
        <f>G243</f>
        <v>477.75</v>
      </c>
      <c r="H242" s="101">
        <f t="shared" si="8"/>
        <v>89.971751412429384</v>
      </c>
    </row>
    <row r="243" spans="2:8" s="43" customFormat="1" x14ac:dyDescent="0.2">
      <c r="B243" s="110">
        <v>3211</v>
      </c>
      <c r="C243" s="111"/>
      <c r="D243" s="61"/>
      <c r="E243" s="61" t="s">
        <v>32</v>
      </c>
      <c r="F243" s="112">
        <v>531</v>
      </c>
      <c r="G243" s="126">
        <v>477.75</v>
      </c>
      <c r="H243" s="101">
        <f t="shared" si="8"/>
        <v>89.971751412429384</v>
      </c>
    </row>
    <row r="244" spans="2:8" s="43" customFormat="1" x14ac:dyDescent="0.2">
      <c r="B244" s="108">
        <v>322</v>
      </c>
      <c r="C244" s="109"/>
      <c r="D244" s="105"/>
      <c r="E244" s="105" t="s">
        <v>113</v>
      </c>
      <c r="F244" s="107">
        <f>SUM(F245:F246)</f>
        <v>0</v>
      </c>
      <c r="G244" s="107">
        <f>SUM(G245:G246)</f>
        <v>0</v>
      </c>
      <c r="H244" s="101" t="e">
        <f t="shared" si="8"/>
        <v>#DIV/0!</v>
      </c>
    </row>
    <row r="245" spans="2:8" s="43" customFormat="1" x14ac:dyDescent="0.2">
      <c r="B245" s="110">
        <v>3221</v>
      </c>
      <c r="C245" s="111"/>
      <c r="D245" s="61"/>
      <c r="E245" s="61" t="s">
        <v>107</v>
      </c>
      <c r="F245" s="112">
        <v>0</v>
      </c>
      <c r="G245" s="126">
        <v>0</v>
      </c>
      <c r="H245" s="101" t="e">
        <f t="shared" si="8"/>
        <v>#DIV/0!</v>
      </c>
    </row>
    <row r="246" spans="2:8" ht="25.5" x14ac:dyDescent="0.25">
      <c r="B246" s="110">
        <v>3224</v>
      </c>
      <c r="C246" s="111"/>
      <c r="D246" s="61"/>
      <c r="E246" s="61" t="s">
        <v>110</v>
      </c>
      <c r="F246" s="112">
        <v>0</v>
      </c>
      <c r="G246" s="126">
        <v>0</v>
      </c>
      <c r="H246" s="101" t="e">
        <f t="shared" si="8"/>
        <v>#DIV/0!</v>
      </c>
    </row>
    <row r="247" spans="2:8" ht="25.5" x14ac:dyDescent="0.25">
      <c r="B247" s="171"/>
      <c r="C247" s="172"/>
      <c r="D247" s="173"/>
      <c r="E247" s="98" t="s">
        <v>245</v>
      </c>
      <c r="F247" s="117"/>
      <c r="G247" s="118"/>
      <c r="H247" s="101"/>
    </row>
    <row r="248" spans="2:8" x14ac:dyDescent="0.25">
      <c r="B248" s="171">
        <v>43</v>
      </c>
      <c r="C248" s="172"/>
      <c r="D248" s="173"/>
      <c r="E248" s="103" t="s">
        <v>244</v>
      </c>
      <c r="F248" s="104">
        <f>F251</f>
        <v>4000</v>
      </c>
      <c r="G248" s="104">
        <f t="shared" ref="G248" si="10">G251</f>
        <v>2515.2800000000002</v>
      </c>
      <c r="H248" s="101">
        <f t="shared" si="8"/>
        <v>62.882000000000005</v>
      </c>
    </row>
    <row r="249" spans="2:8" ht="25.5" x14ac:dyDescent="0.25">
      <c r="B249" s="171" t="s">
        <v>224</v>
      </c>
      <c r="C249" s="172"/>
      <c r="D249" s="173"/>
      <c r="E249" s="98" t="s">
        <v>243</v>
      </c>
      <c r="F249" s="117"/>
      <c r="G249" s="118"/>
      <c r="H249" s="101" t="e">
        <f t="shared" si="8"/>
        <v>#DIV/0!</v>
      </c>
    </row>
    <row r="250" spans="2:8" ht="25.5" x14ac:dyDescent="0.25">
      <c r="B250" s="171" t="s">
        <v>248</v>
      </c>
      <c r="C250" s="172"/>
      <c r="D250" s="173"/>
      <c r="E250" s="98" t="s">
        <v>237</v>
      </c>
      <c r="F250" s="104"/>
      <c r="G250" s="104"/>
      <c r="H250" s="101" t="e">
        <f t="shared" si="8"/>
        <v>#DIV/0!</v>
      </c>
    </row>
    <row r="251" spans="2:8" x14ac:dyDescent="0.25">
      <c r="B251" s="168">
        <v>3</v>
      </c>
      <c r="C251" s="169"/>
      <c r="D251" s="170"/>
      <c r="E251" s="105" t="s">
        <v>4</v>
      </c>
      <c r="F251" s="107">
        <f>SUM(F252+F259+F261)</f>
        <v>4000</v>
      </c>
      <c r="G251" s="107">
        <f>SUM(G252+G259+G261)</f>
        <v>2515.2800000000002</v>
      </c>
      <c r="H251" s="101">
        <f t="shared" si="8"/>
        <v>62.882000000000005</v>
      </c>
    </row>
    <row r="252" spans="2:8" x14ac:dyDescent="0.25">
      <c r="B252" s="168">
        <v>32</v>
      </c>
      <c r="C252" s="169"/>
      <c r="D252" s="170"/>
      <c r="E252" s="105" t="s">
        <v>14</v>
      </c>
      <c r="F252" s="87">
        <f>F253+F255</f>
        <v>2107</v>
      </c>
      <c r="G252" s="87">
        <f>G253+G255</f>
        <v>1506.05</v>
      </c>
      <c r="H252" s="101">
        <f t="shared" si="8"/>
        <v>71.478405315614609</v>
      </c>
    </row>
    <row r="253" spans="2:8" x14ac:dyDescent="0.25">
      <c r="B253" s="108">
        <v>321</v>
      </c>
      <c r="C253" s="109"/>
      <c r="D253" s="105"/>
      <c r="E253" s="105" t="s">
        <v>31</v>
      </c>
      <c r="F253" s="107">
        <f>F254</f>
        <v>0</v>
      </c>
      <c r="G253" s="107">
        <f>G254</f>
        <v>0</v>
      </c>
      <c r="H253" s="101" t="e">
        <f t="shared" si="8"/>
        <v>#DIV/0!</v>
      </c>
    </row>
    <row r="254" spans="2:8" x14ac:dyDescent="0.25">
      <c r="B254" s="110">
        <v>3211</v>
      </c>
      <c r="C254" s="111"/>
      <c r="D254" s="61"/>
      <c r="E254" s="61" t="s">
        <v>32</v>
      </c>
      <c r="F254" s="112">
        <v>0</v>
      </c>
      <c r="G254" s="126">
        <v>0</v>
      </c>
      <c r="H254" s="101" t="e">
        <f t="shared" si="8"/>
        <v>#DIV/0!</v>
      </c>
    </row>
    <row r="255" spans="2:8" x14ac:dyDescent="0.25">
      <c r="B255" s="108">
        <v>322</v>
      </c>
      <c r="C255" s="109"/>
      <c r="D255" s="105"/>
      <c r="E255" s="105" t="s">
        <v>113</v>
      </c>
      <c r="F255" s="107">
        <f>SUM(F256:F258)</f>
        <v>2107</v>
      </c>
      <c r="G255" s="107">
        <f>SUM(G256:G258)</f>
        <v>1506.05</v>
      </c>
      <c r="H255" s="101">
        <f t="shared" si="8"/>
        <v>71.478405315614609</v>
      </c>
    </row>
    <row r="256" spans="2:8" x14ac:dyDescent="0.25">
      <c r="B256" s="110">
        <v>3221</v>
      </c>
      <c r="C256" s="111"/>
      <c r="D256" s="61"/>
      <c r="E256" s="61" t="s">
        <v>107</v>
      </c>
      <c r="F256" s="112">
        <v>100</v>
      </c>
      <c r="G256" s="126">
        <v>24.78</v>
      </c>
      <c r="H256" s="101">
        <f t="shared" si="8"/>
        <v>24.78</v>
      </c>
    </row>
    <row r="257" spans="2:8" x14ac:dyDescent="0.25">
      <c r="B257" s="110">
        <v>3222</v>
      </c>
      <c r="C257" s="111"/>
      <c r="D257" s="61"/>
      <c r="E257" s="61" t="s">
        <v>108</v>
      </c>
      <c r="F257" s="112">
        <v>1907</v>
      </c>
      <c r="G257" s="126">
        <v>1410.72</v>
      </c>
      <c r="H257" s="101">
        <f t="shared" si="8"/>
        <v>73.975878342947041</v>
      </c>
    </row>
    <row r="258" spans="2:8" x14ac:dyDescent="0.25">
      <c r="B258" s="110">
        <v>3225</v>
      </c>
      <c r="C258" s="111"/>
      <c r="D258" s="61"/>
      <c r="E258" s="61" t="s">
        <v>111</v>
      </c>
      <c r="F258" s="112">
        <v>100</v>
      </c>
      <c r="G258" s="126">
        <v>70.55</v>
      </c>
      <c r="H258" s="101">
        <f t="shared" si="8"/>
        <v>70.55</v>
      </c>
    </row>
    <row r="259" spans="2:8" s="35" customFormat="1" x14ac:dyDescent="0.25">
      <c r="B259" s="108">
        <v>323</v>
      </c>
      <c r="C259" s="109"/>
      <c r="D259" s="105"/>
      <c r="E259" s="105" t="s">
        <v>123</v>
      </c>
      <c r="F259" s="107">
        <f>SUM(F260)</f>
        <v>1500</v>
      </c>
      <c r="G259" s="107">
        <f>SUM(G260)</f>
        <v>616.37</v>
      </c>
      <c r="H259" s="101">
        <f t="shared" si="8"/>
        <v>41.091333333333338</v>
      </c>
    </row>
    <row r="260" spans="2:8" x14ac:dyDescent="0.25">
      <c r="B260" s="110">
        <v>3231</v>
      </c>
      <c r="C260" s="111"/>
      <c r="D260" s="61"/>
      <c r="E260" s="61" t="s">
        <v>114</v>
      </c>
      <c r="F260" s="112">
        <v>1500</v>
      </c>
      <c r="G260" s="126">
        <v>616.37</v>
      </c>
      <c r="H260" s="101">
        <f t="shared" si="8"/>
        <v>41.091333333333338</v>
      </c>
    </row>
    <row r="261" spans="2:8" x14ac:dyDescent="0.25">
      <c r="B261" s="119">
        <v>329</v>
      </c>
      <c r="C261" s="120"/>
      <c r="D261" s="121"/>
      <c r="E261" s="105" t="s">
        <v>129</v>
      </c>
      <c r="F261" s="87">
        <f>SUM(F262)</f>
        <v>393</v>
      </c>
      <c r="G261" s="87">
        <f>SUM(G262)</f>
        <v>392.86</v>
      </c>
      <c r="H261" s="101">
        <f t="shared" si="8"/>
        <v>99.964376590330801</v>
      </c>
    </row>
    <row r="262" spans="2:8" x14ac:dyDescent="0.25">
      <c r="B262" s="122">
        <v>3292</v>
      </c>
      <c r="C262" s="123"/>
      <c r="D262" s="124"/>
      <c r="E262" s="61" t="s">
        <v>124</v>
      </c>
      <c r="F262" s="112">
        <v>393</v>
      </c>
      <c r="G262" s="89">
        <v>392.86</v>
      </c>
      <c r="H262" s="101">
        <f t="shared" si="8"/>
        <v>99.964376590330801</v>
      </c>
    </row>
    <row r="263" spans="2:8" ht="25.5" x14ac:dyDescent="0.25">
      <c r="B263" s="171"/>
      <c r="C263" s="172"/>
      <c r="D263" s="173"/>
      <c r="E263" s="98" t="s">
        <v>245</v>
      </c>
      <c r="F263" s="99"/>
      <c r="G263" s="100"/>
      <c r="H263" s="101"/>
    </row>
    <row r="264" spans="2:8" x14ac:dyDescent="0.25">
      <c r="B264" s="171">
        <v>71</v>
      </c>
      <c r="C264" s="172"/>
      <c r="D264" s="173"/>
      <c r="E264" s="103" t="s">
        <v>3</v>
      </c>
      <c r="F264" s="104">
        <f>F267+F272</f>
        <v>370080</v>
      </c>
      <c r="G264" s="104">
        <f>G267+G272</f>
        <v>313659.07</v>
      </c>
      <c r="H264" s="101">
        <f t="shared" si="8"/>
        <v>84.754396346735845</v>
      </c>
    </row>
    <row r="265" spans="2:8" ht="25.5" x14ac:dyDescent="0.25">
      <c r="B265" s="171" t="s">
        <v>224</v>
      </c>
      <c r="C265" s="172"/>
      <c r="D265" s="173"/>
      <c r="E265" s="98" t="s">
        <v>225</v>
      </c>
      <c r="F265" s="104"/>
      <c r="G265" s="104"/>
      <c r="H265" s="101" t="e">
        <f t="shared" si="8"/>
        <v>#DIV/0!</v>
      </c>
    </row>
    <row r="266" spans="2:8" ht="25.5" x14ac:dyDescent="0.25">
      <c r="B266" s="171" t="s">
        <v>226</v>
      </c>
      <c r="C266" s="172"/>
      <c r="D266" s="173"/>
      <c r="E266" s="98" t="s">
        <v>237</v>
      </c>
      <c r="F266" s="104"/>
      <c r="G266" s="104"/>
      <c r="H266" s="101" t="e">
        <f t="shared" si="8"/>
        <v>#DIV/0!</v>
      </c>
    </row>
    <row r="267" spans="2:8" x14ac:dyDescent="0.25">
      <c r="B267" s="168">
        <v>3</v>
      </c>
      <c r="C267" s="169"/>
      <c r="D267" s="170"/>
      <c r="E267" s="105" t="s">
        <v>4</v>
      </c>
      <c r="F267" s="107">
        <f>SUM(F268)</f>
        <v>350000</v>
      </c>
      <c r="G267" s="107">
        <f>SUM(G269)</f>
        <v>313649.78000000003</v>
      </c>
      <c r="H267" s="101">
        <f t="shared" si="8"/>
        <v>89.614222857142863</v>
      </c>
    </row>
    <row r="268" spans="2:8" x14ac:dyDescent="0.25">
      <c r="B268" s="168">
        <v>32</v>
      </c>
      <c r="C268" s="169"/>
      <c r="D268" s="170"/>
      <c r="E268" s="105" t="s">
        <v>14</v>
      </c>
      <c r="F268" s="87">
        <f>SUM(F269)</f>
        <v>350000</v>
      </c>
      <c r="G268" s="87">
        <f>SUM(G269)</f>
        <v>313649.78000000003</v>
      </c>
      <c r="H268" s="101">
        <f t="shared" si="8"/>
        <v>89.614222857142863</v>
      </c>
    </row>
    <row r="269" spans="2:8" x14ac:dyDescent="0.25">
      <c r="B269" s="108">
        <v>323</v>
      </c>
      <c r="C269" s="109"/>
      <c r="D269" s="105"/>
      <c r="E269" s="105" t="s">
        <v>123</v>
      </c>
      <c r="F269" s="107">
        <f>SUM(F270:F271)</f>
        <v>350000</v>
      </c>
      <c r="G269" s="107">
        <f>SUM(G270:G271)</f>
        <v>313649.78000000003</v>
      </c>
      <c r="H269" s="101">
        <f t="shared" si="8"/>
        <v>89.614222857142863</v>
      </c>
    </row>
    <row r="270" spans="2:8" x14ac:dyDescent="0.25">
      <c r="B270" s="110">
        <v>3232</v>
      </c>
      <c r="C270" s="111"/>
      <c r="D270" s="61"/>
      <c r="E270" s="61" t="s">
        <v>115</v>
      </c>
      <c r="F270" s="126">
        <v>340000</v>
      </c>
      <c r="G270" s="126">
        <v>307524.78000000003</v>
      </c>
      <c r="H270" s="101">
        <f t="shared" si="8"/>
        <v>90.448464705882358</v>
      </c>
    </row>
    <row r="271" spans="2:8" x14ac:dyDescent="0.25">
      <c r="B271" s="110">
        <v>3239</v>
      </c>
      <c r="C271" s="111"/>
      <c r="D271" s="61"/>
      <c r="E271" s="61" t="s">
        <v>122</v>
      </c>
      <c r="F271" s="112">
        <v>10000</v>
      </c>
      <c r="G271" s="126">
        <v>6125</v>
      </c>
      <c r="H271" s="101">
        <f t="shared" si="8"/>
        <v>61.250000000000007</v>
      </c>
    </row>
    <row r="272" spans="2:8" ht="25.5" x14ac:dyDescent="0.25">
      <c r="B272" s="168">
        <v>4</v>
      </c>
      <c r="C272" s="169"/>
      <c r="D272" s="170"/>
      <c r="E272" s="105" t="s">
        <v>6</v>
      </c>
      <c r="F272" s="107">
        <f>SUM(F273)</f>
        <v>20080</v>
      </c>
      <c r="G272" s="107">
        <f>SUM(G273)</f>
        <v>9.2899999999999991</v>
      </c>
      <c r="H272" s="101">
        <f t="shared" ref="H272:H281" si="11">SUM(G272/F272)*100</f>
        <v>4.6264940239043824E-2</v>
      </c>
    </row>
    <row r="273" spans="2:8" ht="25.5" x14ac:dyDescent="0.25">
      <c r="B273" s="108">
        <v>42</v>
      </c>
      <c r="C273" s="109"/>
      <c r="D273" s="105"/>
      <c r="E273" s="105" t="s">
        <v>140</v>
      </c>
      <c r="F273" s="107">
        <f>F274+F280</f>
        <v>20080</v>
      </c>
      <c r="G273" s="107">
        <f>G274+G280</f>
        <v>9.2899999999999991</v>
      </c>
      <c r="H273" s="101">
        <f t="shared" si="11"/>
        <v>4.6264940239043824E-2</v>
      </c>
    </row>
    <row r="274" spans="2:8" x14ac:dyDescent="0.25">
      <c r="B274" s="108">
        <v>422</v>
      </c>
      <c r="C274" s="109"/>
      <c r="D274" s="105"/>
      <c r="E274" s="105" t="s">
        <v>143</v>
      </c>
      <c r="F274" s="106">
        <f>SUM(F275:F279)</f>
        <v>20000</v>
      </c>
      <c r="G274" s="107">
        <f>SUM(G275:G279)</f>
        <v>0</v>
      </c>
      <c r="H274" s="101">
        <f t="shared" si="11"/>
        <v>0</v>
      </c>
    </row>
    <row r="275" spans="2:8" x14ac:dyDescent="0.25">
      <c r="B275" s="110">
        <v>4221</v>
      </c>
      <c r="C275" s="111"/>
      <c r="D275" s="61"/>
      <c r="E275" s="61" t="s">
        <v>144</v>
      </c>
      <c r="F275" s="112">
        <v>20000</v>
      </c>
      <c r="G275" s="126">
        <v>0</v>
      </c>
      <c r="H275" s="101">
        <f t="shared" si="11"/>
        <v>0</v>
      </c>
    </row>
    <row r="276" spans="2:8" x14ac:dyDescent="0.25">
      <c r="B276" s="110">
        <v>4222</v>
      </c>
      <c r="C276" s="111"/>
      <c r="D276" s="61"/>
      <c r="E276" s="61" t="s">
        <v>217</v>
      </c>
      <c r="F276" s="112">
        <v>0</v>
      </c>
      <c r="G276" s="126">
        <v>0</v>
      </c>
      <c r="H276" s="101" t="e">
        <f t="shared" si="11"/>
        <v>#DIV/0!</v>
      </c>
    </row>
    <row r="277" spans="2:8" x14ac:dyDescent="0.25">
      <c r="B277" s="110">
        <v>4223</v>
      </c>
      <c r="C277" s="111"/>
      <c r="D277" s="61"/>
      <c r="E277" s="61" t="s">
        <v>154</v>
      </c>
      <c r="F277" s="112">
        <v>0</v>
      </c>
      <c r="G277" s="126">
        <v>0</v>
      </c>
      <c r="H277" s="101" t="e">
        <f t="shared" si="11"/>
        <v>#DIV/0!</v>
      </c>
    </row>
    <row r="278" spans="2:8" x14ac:dyDescent="0.25">
      <c r="B278" s="110">
        <v>4226</v>
      </c>
      <c r="C278" s="111"/>
      <c r="D278" s="61"/>
      <c r="E278" s="61" t="s">
        <v>235</v>
      </c>
      <c r="F278" s="112">
        <v>0</v>
      </c>
      <c r="G278" s="126">
        <v>0</v>
      </c>
      <c r="H278" s="101" t="e">
        <f t="shared" si="11"/>
        <v>#DIV/0!</v>
      </c>
    </row>
    <row r="279" spans="2:8" x14ac:dyDescent="0.25">
      <c r="B279" s="110">
        <v>4227</v>
      </c>
      <c r="C279" s="111"/>
      <c r="D279" s="61"/>
      <c r="E279" s="61" t="s">
        <v>148</v>
      </c>
      <c r="F279" s="112">
        <v>0</v>
      </c>
      <c r="G279" s="126">
        <v>0</v>
      </c>
      <c r="H279" s="101" t="e">
        <f t="shared" si="11"/>
        <v>#DIV/0!</v>
      </c>
    </row>
    <row r="280" spans="2:8" ht="25.5" x14ac:dyDescent="0.25">
      <c r="B280" s="108">
        <v>424</v>
      </c>
      <c r="C280" s="109"/>
      <c r="D280" s="105"/>
      <c r="E280" s="105" t="s">
        <v>150</v>
      </c>
      <c r="F280" s="107">
        <f>F281</f>
        <v>80</v>
      </c>
      <c r="G280" s="107">
        <f>G281</f>
        <v>9.2899999999999991</v>
      </c>
      <c r="H280" s="101">
        <f t="shared" si="11"/>
        <v>11.612499999999999</v>
      </c>
    </row>
    <row r="281" spans="2:8" x14ac:dyDescent="0.25">
      <c r="B281" s="110">
        <v>4241</v>
      </c>
      <c r="C281" s="111"/>
      <c r="D281" s="61"/>
      <c r="E281" s="61" t="s">
        <v>149</v>
      </c>
      <c r="F281" s="112">
        <v>80</v>
      </c>
      <c r="G281" s="126">
        <v>9.2899999999999991</v>
      </c>
      <c r="H281" s="101">
        <f t="shared" si="11"/>
        <v>11.612499999999999</v>
      </c>
    </row>
    <row r="282" spans="2:8" x14ac:dyDescent="0.25">
      <c r="B282" s="165" t="s">
        <v>249</v>
      </c>
      <c r="C282" s="166"/>
      <c r="D282" s="166"/>
      <c r="E282" s="167"/>
      <c r="F282" s="134">
        <f>SUM(F9+F24+F30+F85+F147+F206+F237+F248+F264)</f>
        <v>1778546</v>
      </c>
      <c r="G282" s="134">
        <f>SUM(G9+G24+G30+G85+G147+G206+G237+G248+G264)</f>
        <v>1704169.8299999998</v>
      </c>
      <c r="H282" s="133"/>
    </row>
  </sheetData>
  <mergeCells count="64">
    <mergeCell ref="B9:D9"/>
    <mergeCell ref="B282:E282"/>
    <mergeCell ref="B2:H2"/>
    <mergeCell ref="B4:H4"/>
    <mergeCell ref="B6:E6"/>
    <mergeCell ref="B7:E7"/>
    <mergeCell ref="B8:D8"/>
    <mergeCell ref="B30:D30"/>
    <mergeCell ref="B10:D10"/>
    <mergeCell ref="B11:D11"/>
    <mergeCell ref="B12:D12"/>
    <mergeCell ref="B13:D13"/>
    <mergeCell ref="B20:D20"/>
    <mergeCell ref="B23:D23"/>
    <mergeCell ref="B24:D24"/>
    <mergeCell ref="B25:D25"/>
    <mergeCell ref="B26:D26"/>
    <mergeCell ref="B27:D27"/>
    <mergeCell ref="B29:D29"/>
    <mergeCell ref="B146:D146"/>
    <mergeCell ref="B31:D31"/>
    <mergeCell ref="B32:D32"/>
    <mergeCell ref="B33:D33"/>
    <mergeCell ref="B34:D34"/>
    <mergeCell ref="B84:D84"/>
    <mergeCell ref="B85:D85"/>
    <mergeCell ref="B86:D86"/>
    <mergeCell ref="B87:D87"/>
    <mergeCell ref="B88:D88"/>
    <mergeCell ref="B89:D89"/>
    <mergeCell ref="B96:D96"/>
    <mergeCell ref="B209:D209"/>
    <mergeCell ref="B147:D147"/>
    <mergeCell ref="B148:D148"/>
    <mergeCell ref="B149:D149"/>
    <mergeCell ref="B150:D150"/>
    <mergeCell ref="B151:D151"/>
    <mergeCell ref="B160:D160"/>
    <mergeCell ref="B195:D195"/>
    <mergeCell ref="B205:D205"/>
    <mergeCell ref="B206:D206"/>
    <mergeCell ref="B207:D207"/>
    <mergeCell ref="B208:D208"/>
    <mergeCell ref="B250:D250"/>
    <mergeCell ref="B210:D210"/>
    <mergeCell ref="B226:D226"/>
    <mergeCell ref="B236:D236"/>
    <mergeCell ref="B237:D237"/>
    <mergeCell ref="B238:D238"/>
    <mergeCell ref="B239:D239"/>
    <mergeCell ref="B240:D240"/>
    <mergeCell ref="B241:D241"/>
    <mergeCell ref="B247:D247"/>
    <mergeCell ref="B248:D248"/>
    <mergeCell ref="B249:D249"/>
    <mergeCell ref="B267:D267"/>
    <mergeCell ref="B268:D268"/>
    <mergeCell ref="B272:D272"/>
    <mergeCell ref="B251:D251"/>
    <mergeCell ref="B252:D252"/>
    <mergeCell ref="B263:D263"/>
    <mergeCell ref="B264:D264"/>
    <mergeCell ref="B265:D265"/>
    <mergeCell ref="B266:D266"/>
  </mergeCells>
  <pageMargins left="0" right="0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Marija-računovodstvo</cp:lastModifiedBy>
  <cp:lastPrinted>2024-03-22T08:07:28Z</cp:lastPrinted>
  <dcterms:created xsi:type="dcterms:W3CDTF">2022-08-12T12:51:27Z</dcterms:created>
  <dcterms:modified xsi:type="dcterms:W3CDTF">2024-03-27T06:53:06Z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